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filterPrivacy="1" codeName="ThisWorkbook" defaultThemeVersion="124226"/>
  <xr:revisionPtr revIDLastSave="0" documentId="13_ncr:1_{F8D0EE36-7ED6-42C0-AB67-5E5D528E7B63}" xr6:coauthVersionLast="47" xr6:coauthVersionMax="47" xr10:uidLastSave="{00000000-0000-0000-0000-000000000000}"/>
  <bookViews>
    <workbookView xWindow="-28920" yWindow="-120" windowWidth="29040" windowHeight="15840" tabRatio="646"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<sst xmlns="http://schemas.openxmlformats.org/spreadsheetml/2006/main" count="319" uniqueCount="181">
  <si>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</si>
  <si>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</si>
  <si>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</si>
  <si>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</si>
  <si>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</si>
  <si>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</si>
  <si>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</si>
  <si>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</si>
  <si>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</si>
  <si>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</si>
  <si>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</si>
  <si>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</si>
  <si>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</si>
  <si>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</si>
  <si>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</si>
  <si>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</si>
  <si>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</si>
  <si>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</si>
  <si>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</si>
  <si>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</si>
  <si>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</si>
  <si>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</si>
  <si>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</si>
  <si>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</si>
  <si>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</si>
  <si>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</si>
  <si>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</si>
  <si>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</si>
  <si>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</si>
  <si>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</si>
  <si>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</si>
  <si>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</si>
  <si>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</si>
  <si>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</si>
  <si>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</si>
  <si>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</si>
  <si>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</si>
  <si>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</si>
  <si>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</si>
  <si>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</si>
  <si>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</si>
  <si>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</si>
  <si>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</si>
  <si>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</si>
  <si>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</si>
  <si>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</si>
  <si>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</si>
  <si>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</si>
  <si>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</si>
  <si>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</si>
  <si>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</si>
  <si>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</si>
  <si>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</si>
  <si>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</si>
  <si>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</si>
  <si>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</si>
  <si>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</si>
  <si>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</si>
  <si>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</si>
  <si>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</si>
  <si>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</si>
  <si>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</si>
  <si>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</si>
  <si>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</si>
  <si>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</si>
  <si>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</si>
  <si>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</si>
  <si>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</si>
  <si>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</si>
  <si>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</si>
  <si>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</si>
  <si>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</si>
  <si>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</si>
  <si>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</si>
  <si>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</si>
  <si>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</si>
  <si>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</si>
  <si>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</si>
  <si>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</si>
  <si>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</si>
  <si>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</si>
  <si>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</si>
  <si>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</si>
  <si>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</si>
  <si>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</si>
  <si>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</si>
  <si>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</si>
  <si>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</si>
  <si>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</si>
  <si>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</si>
  <si>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</si>
  <si>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</si>
  <si>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</si>
  <si>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</si>
  <si>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</si>
  <si>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</si>
  <si>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</si>
  <si>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</si>
  <si>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</si>
  <si>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</si>
  <si>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</si>
  <si>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</si>
  <si>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</si>
  <si>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</si>
  <si>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</si>
  <si>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</si>
  <si>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</si>
  <si>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</si>
  <si>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</si>
  <si>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</si>
  <si>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</si>
  <si>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</si>
  <si>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</si>
  <si>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</si>
  <si>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</si>
  <si>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</si>
  <si>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</si>
  <si>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</si>
  <si>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</si>
  <si>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</si>
  <si>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</si>
  <si>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</si>
  <si>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</si>
  <si>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</si>
  <si>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</si>
  <si>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</si>
  <si>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</si>
  <si>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</si>
  <si>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</si>
  <si>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</si>
  <si>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</si>
  <si>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</si>
  <si>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</si>
  <si>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</si>
  <si>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</si>
  <si>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</si>
  <si>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</si>
  <si>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</si>
  <si>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</si>
  <si>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</si>
  <si>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</si>
  <si>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</si>
  <si>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</si>
  <si>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</si>
  <si>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</si>
  <si>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</si>
  <si>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</si>
  <si>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</si>
  <si>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</si>
  <si>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</si>
  <si>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</si>
  <si>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</si>
  <si>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</si>
  <si>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</si>
  <si>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</si>
  <si>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</si>
  <si>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</si>
  <si>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</si>
  <si>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</si>
  <si>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</si>
  <si>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2020</t>
  </si>
  <si>
    <t>BCS Insurance Company</t>
  </si>
  <si>
    <t>No</t>
  </si>
  <si>
    <t>Large Group Dental</t>
  </si>
  <si>
    <t>Incurred claims are the total claims paid with incurred dates in 2020 as of March 31, 2021.  The reserves are claims incurred in 2020 paid in April-June 2021.</t>
  </si>
  <si>
    <t>Allocated Federal taxes based on underwriting gain/loss.</t>
  </si>
  <si>
    <t>This line represents the premium taxes.</t>
  </si>
  <si>
    <t>This represents the actual amount paid or state insurance, premium, and other taxes during the 2020 reporting year for groups sitused in CA.</t>
  </si>
  <si>
    <t xml:space="preserve">BCS Insurance Company did not pay any community benefit </t>
  </si>
  <si>
    <t>expenditures during 2020.</t>
  </si>
  <si>
    <t>Not applicable to BCS Insurance Company.</t>
  </si>
  <si>
    <t>This represents typical regulatory licenses and fees as billed by</t>
  </si>
  <si>
    <t>and paid to the states.</t>
  </si>
  <si>
    <t xml:space="preserve">This represents the actual amount paid for regulatory authority licenses and fees during the 2020 reporting year for groups sitused in CA. </t>
  </si>
  <si>
    <t xml:space="preserve">BCS Insurance Company did not pay any direct sales salaries and </t>
  </si>
  <si>
    <t>benefits during 2020.</t>
  </si>
  <si>
    <t>This represents the total paid during the 2020 reporting year related to agents and broker fees and commissions for groups sitused in CA.</t>
  </si>
  <si>
    <t>Commissions paid to brokers during 2020.</t>
  </si>
  <si>
    <t>BCS Insurance Company did not pay any other taxes during 2020.</t>
  </si>
  <si>
    <t>General and administrative expenses including overhead incurred during 2020.</t>
  </si>
  <si>
    <t>This represents the total paid during the 2020 reporting year related to general and administrative expenses including overhead for groups sitused in 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</si>
</sst>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44" fontId="30" fillId="0" borderId="0" xfId="125" applyNumberFormat="1" applyFont="1" applyAlignment="1" applyProtection="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C11" sqref="C11"/>
    </sheetView>
  </sheetViews>
  <sheetFormatPr defaultColWidth="9.140625"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sheetPr>
  <dimension ref="A1:P59"/>
  <sheetViews>
    <sheetView tabSelected="1" topLeftCell="F22" zoomScaleNormal="100" workbookViewId="0">
      <selection activeCell="P44" sqref="P44"/>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BCS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233453</v>
      </c>
      <c r="P21" s="83">
        <f>'Pt 2 Premium and Claims'!P22+'Pt 2 Premium and Claims'!P23-'Pt 2 Premium and Claims'!P24-'Pt 2 Premium and Claims'!P25</f>
        <v>227038</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0</v>
      </c>
      <c r="N24" s="83">
        <f>'Pt 2 Premium and Claims'!N51</f>
        <v>0</v>
      </c>
      <c r="O24" s="82">
        <f>'Pt 2 Premium and Claims'!O51</f>
        <v>45943</v>
      </c>
      <c r="P24" s="83">
        <f>'Pt 2 Premium and Claims'!P51</f>
        <v>52021.579999999994</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c r="N28" s="105"/>
      <c r="O28" s="106">
        <v>36612</v>
      </c>
      <c r="P28" s="108">
        <v>37145</v>
      </c>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c r="N31" s="105"/>
      <c r="O31" s="106"/>
      <c r="P31" s="108"/>
    </row>
    <row r="32" spans="2:16" x14ac:dyDescent="0.2">
      <c r="B32" s="79"/>
      <c r="C32" s="101"/>
      <c r="D32" s="109" t="s">
        <v>104</v>
      </c>
      <c r="E32" s="106"/>
      <c r="F32" s="108"/>
      <c r="G32" s="104"/>
      <c r="H32" s="105"/>
      <c r="I32" s="106"/>
      <c r="J32" s="107"/>
      <c r="K32" s="106"/>
      <c r="L32" s="108"/>
      <c r="M32" s="106"/>
      <c r="N32" s="105"/>
      <c r="O32" s="106">
        <v>5486</v>
      </c>
      <c r="P32" s="108">
        <v>5335</v>
      </c>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c r="N34" s="105"/>
      <c r="O34" s="106">
        <v>350</v>
      </c>
      <c r="P34" s="108">
        <v>350</v>
      </c>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0</v>
      </c>
      <c r="N35" s="112">
        <f t="shared" si="0"/>
        <v>0</v>
      </c>
      <c r="O35" s="111">
        <f t="shared" si="0"/>
        <v>42448</v>
      </c>
      <c r="P35" s="112">
        <f t="shared" si="0"/>
        <v>42830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c r="L39" s="108"/>
      <c r="M39" s="106"/>
      <c r="N39" s="108"/>
      <c r="O39" s="106">
        <v>49025</v>
      </c>
      <c r="P39" s="108">
        <v>47678</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c r="L43" s="104"/>
      <c r="M43" s="110"/>
      <c r="N43" s="104"/>
      <c r="O43" s="110">
        <v>50192</v>
      </c>
      <c r="P43" s="108">
        <v>48813</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0</v>
      </c>
      <c r="N44" s="118">
        <f t="shared" si="1"/>
        <v>0</v>
      </c>
      <c r="O44" s="82">
        <f t="shared" si="1"/>
        <v>99217</v>
      </c>
      <c r="P44" s="83">
        <f t="shared" si="1"/>
        <v>96491</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c r="L47" s="126"/>
      <c r="M47" s="125"/>
      <c r="N47" s="126"/>
      <c r="O47" s="125">
        <v>858</v>
      </c>
      <c r="P47" s="127">
        <v>858</v>
      </c>
    </row>
    <row r="48" spans="2:16" s="39" customFormat="1" x14ac:dyDescent="0.2">
      <c r="B48" s="97"/>
      <c r="C48" s="101">
        <v>5.2</v>
      </c>
      <c r="D48" s="109" t="s">
        <v>27</v>
      </c>
      <c r="E48" s="125"/>
      <c r="F48" s="126"/>
      <c r="G48" s="125"/>
      <c r="H48" s="126"/>
      <c r="I48" s="125"/>
      <c r="J48" s="126"/>
      <c r="K48" s="125"/>
      <c r="L48" s="126"/>
      <c r="M48" s="125"/>
      <c r="N48" s="126"/>
      <c r="O48" s="125">
        <v>10134</v>
      </c>
      <c r="P48" s="127">
        <v>10134</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0</v>
      </c>
      <c r="N49" s="129">
        <f>N48/12</f>
        <v>0</v>
      </c>
      <c r="O49" s="128">
        <f t="shared" si="2"/>
        <v>844.5</v>
      </c>
      <c r="P49" s="129">
        <f t="shared" si="2"/>
        <v>844.5</v>
      </c>
    </row>
    <row r="50" spans="2:16" ht="45" customHeight="1" x14ac:dyDescent="0.2">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44 M44 K44 O31:O3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40"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sheetPr>
  <dimension ref="A1:P59"/>
  <sheetViews>
    <sheetView topLeftCell="A23" zoomScaleNormal="100" workbookViewId="0">
      <selection activeCell="C11" sqref="C11"/>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BCS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2020</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c r="L22" s="166"/>
      <c r="M22" s="165"/>
      <c r="N22" s="166"/>
      <c r="O22" s="165">
        <v>230492</v>
      </c>
      <c r="P22" s="166">
        <v>227038</v>
      </c>
    </row>
    <row r="23" spans="1:16" s="25" customFormat="1" x14ac:dyDescent="0.2">
      <c r="A23" s="39"/>
      <c r="B23" s="79"/>
      <c r="C23" s="80">
        <v>1.2</v>
      </c>
      <c r="D23" s="109" t="s">
        <v>16</v>
      </c>
      <c r="E23" s="165"/>
      <c r="F23" s="166"/>
      <c r="G23" s="165"/>
      <c r="H23" s="166"/>
      <c r="I23" s="165"/>
      <c r="J23" s="166"/>
      <c r="K23" s="165"/>
      <c r="L23" s="166"/>
      <c r="M23" s="165"/>
      <c r="N23" s="166"/>
      <c r="O23" s="165">
        <v>4628</v>
      </c>
      <c r="P23" s="166"/>
    </row>
    <row r="24" spans="1:16" s="25" customFormat="1" x14ac:dyDescent="0.2">
      <c r="A24" s="39"/>
      <c r="B24" s="79"/>
      <c r="C24" s="80">
        <v>1.3</v>
      </c>
      <c r="D24" s="109" t="s">
        <v>34</v>
      </c>
      <c r="E24" s="165"/>
      <c r="F24" s="166"/>
      <c r="G24" s="165"/>
      <c r="H24" s="166"/>
      <c r="I24" s="165"/>
      <c r="J24" s="166"/>
      <c r="K24" s="165"/>
      <c r="L24" s="166"/>
      <c r="M24" s="165"/>
      <c r="N24" s="166"/>
      <c r="O24" s="165">
        <v>1667</v>
      </c>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c r="L29" s="176"/>
      <c r="M29" s="165"/>
      <c r="N29" s="176"/>
      <c r="O29" s="165">
        <v>52367</v>
      </c>
      <c r="P29" s="176"/>
    </row>
    <row r="30" spans="1:16" s="25" customFormat="1" ht="28.5" customHeight="1" x14ac:dyDescent="0.2">
      <c r="A30" s="39"/>
      <c r="B30" s="79"/>
      <c r="C30" s="80"/>
      <c r="D30" s="81" t="s">
        <v>54</v>
      </c>
      <c r="E30" s="177"/>
      <c r="F30" s="166"/>
      <c r="G30" s="177"/>
      <c r="H30" s="166"/>
      <c r="I30" s="177"/>
      <c r="J30" s="166"/>
      <c r="K30" s="177"/>
      <c r="L30" s="166"/>
      <c r="M30" s="177"/>
      <c r="N30" s="166"/>
      <c r="O30" s="177"/>
      <c r="P30" s="166">
        <v>51465.579999999994</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c r="N32" s="178"/>
      <c r="O32" s="165">
        <v>25812</v>
      </c>
      <c r="P32" s="176"/>
    </row>
    <row r="33" spans="1:16" s="39" customFormat="1" ht="30" x14ac:dyDescent="0.2">
      <c r="B33" s="97"/>
      <c r="C33" s="80"/>
      <c r="D33" s="81" t="s">
        <v>44</v>
      </c>
      <c r="E33" s="177"/>
      <c r="F33" s="166"/>
      <c r="G33" s="177"/>
      <c r="H33" s="179"/>
      <c r="I33" s="177"/>
      <c r="J33" s="166"/>
      <c r="K33" s="177"/>
      <c r="L33" s="166"/>
      <c r="M33" s="177"/>
      <c r="N33" s="179"/>
      <c r="O33" s="177"/>
      <c r="P33" s="166">
        <v>556</v>
      </c>
    </row>
    <row r="34" spans="1:16" s="25" customFormat="1" x14ac:dyDescent="0.2">
      <c r="A34" s="39"/>
      <c r="B34" s="79"/>
      <c r="C34" s="80">
        <v>2.2999999999999998</v>
      </c>
      <c r="D34" s="109" t="s">
        <v>28</v>
      </c>
      <c r="E34" s="165"/>
      <c r="F34" s="176"/>
      <c r="G34" s="165"/>
      <c r="H34" s="178"/>
      <c r="I34" s="165"/>
      <c r="J34" s="176"/>
      <c r="K34" s="165"/>
      <c r="L34" s="176"/>
      <c r="M34" s="165"/>
      <c r="N34" s="178"/>
      <c r="O34" s="165">
        <v>32236</v>
      </c>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0</v>
      </c>
      <c r="N51" s="190">
        <f>N30+N33+N37+N41+N44+N47+N48+N50</f>
        <v>0</v>
      </c>
      <c r="O51" s="189">
        <f>O29+O32-O34+O36-O38+O40+O43-O45+O47+O48-O49+O50</f>
        <v>45943</v>
      </c>
      <c r="P51" s="190">
        <f>P30+P33+P37+P41+P44+P47+P48+P50</f>
        <v>52021.579999999994</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40"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73" zoomScaleNormal="100" workbookViewId="0">
      <selection activeCell="C11" sqref="C11"/>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BCS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2020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45" x14ac:dyDescent="0.2">
      <c r="B18" s="203" t="s">
        <v>163</v>
      </c>
      <c r="C18" s="212"/>
      <c r="D18" s="350" t="s">
        <v>164</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c r="C26" s="212"/>
      <c r="D26" s="350" t="s">
        <v>165</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45" x14ac:dyDescent="0.2">
      <c r="B33" s="203" t="s">
        <v>166</v>
      </c>
      <c r="C33" s="212"/>
      <c r="D33" s="350" t="s">
        <v>167</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t="s">
        <v>168</v>
      </c>
      <c r="C40" s="212"/>
      <c r="D40" s="350" t="s">
        <v>170</v>
      </c>
      <c r="E40" s="208"/>
    </row>
    <row r="41" spans="2:5" s="199" customFormat="1" ht="35.25" customHeight="1" x14ac:dyDescent="0.2">
      <c r="B41" s="203" t="s">
        <v>169</v>
      </c>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45" x14ac:dyDescent="0.2">
      <c r="B47" s="203" t="s">
        <v>171</v>
      </c>
      <c r="C47" s="212"/>
      <c r="D47" s="350" t="s">
        <v>173</v>
      </c>
      <c r="E47" s="208"/>
    </row>
    <row r="48" spans="2:5" s="199" customFormat="1" ht="35.25" customHeight="1" x14ac:dyDescent="0.2">
      <c r="B48" s="203" t="s">
        <v>172</v>
      </c>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t="s">
        <v>174</v>
      </c>
      <c r="C55" s="217"/>
      <c r="D55" s="350" t="s">
        <v>170</v>
      </c>
      <c r="E55" s="218"/>
    </row>
    <row r="56" spans="2:5" s="219" customFormat="1" ht="35.25" customHeight="1" x14ac:dyDescent="0.2">
      <c r="B56" s="203" t="s">
        <v>175</v>
      </c>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45" x14ac:dyDescent="0.2">
      <c r="B62" s="203" t="s">
        <v>177</v>
      </c>
      <c r="C62" s="217"/>
      <c r="D62" s="350" t="s">
        <v>176</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t="s">
        <v>178</v>
      </c>
      <c r="C69" s="217"/>
      <c r="D69" s="350" t="s">
        <v>170</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45" x14ac:dyDescent="0.2">
      <c r="B76" s="203" t="s">
        <v>179</v>
      </c>
      <c r="C76" s="217"/>
      <c r="D76" s="350" t="s">
        <v>180</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8"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sheetPr>
  <dimension ref="A1:AC42"/>
  <sheetViews>
    <sheetView topLeftCell="S14" zoomScale="96" zoomScaleNormal="96" workbookViewId="0">
      <selection activeCell="C11" sqref="C11"/>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BCS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9"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9"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9"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9"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9"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v>62776</v>
      </c>
      <c r="Z21" s="262">
        <v>66732</v>
      </c>
      <c r="AA21" s="178"/>
      <c r="AB21" s="176"/>
    </row>
    <row r="22" spans="1:29"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c r="V22" s="264"/>
      <c r="W22" s="265">
        <f>'Pt 1 Summary of Data'!N24</f>
        <v>0</v>
      </c>
      <c r="X22" s="266">
        <f>SUM(U22:W22)</f>
        <v>0</v>
      </c>
      <c r="Y22" s="263">
        <v>62776</v>
      </c>
      <c r="Z22" s="264">
        <v>68413.979999999981</v>
      </c>
      <c r="AA22" s="265">
        <f>'Pt 1 Summary of Data'!P24</f>
        <v>52021.579999999994</v>
      </c>
      <c r="AB22" s="266">
        <f>SUM(Y22:AA22)</f>
        <v>183211.55999999997</v>
      </c>
    </row>
    <row r="23" spans="1:29"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0</v>
      </c>
      <c r="V23" s="267">
        <f>SUM(V$22:V$22)</f>
        <v>0</v>
      </c>
      <c r="W23" s="267">
        <f>SUM(W$22:W$22)</f>
        <v>0</v>
      </c>
      <c r="X23" s="266">
        <f>SUM(U23:W23)</f>
        <v>0</v>
      </c>
      <c r="Y23" s="267">
        <f>SUM(Y$22:Y$22)</f>
        <v>62776</v>
      </c>
      <c r="Z23" s="267">
        <f>SUM(Z$22:Z$22)</f>
        <v>68413.979999999981</v>
      </c>
      <c r="AA23" s="267">
        <f>SUM(AA$22:AA$22)</f>
        <v>52021.579999999994</v>
      </c>
      <c r="AB23" s="266">
        <f>SUM(Y23:AA23)</f>
        <v>183211.55999999997</v>
      </c>
    </row>
    <row r="24" spans="1:29"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9"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9"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c r="V26" s="264"/>
      <c r="W26" s="274">
        <f>'Pt 1 Summary of Data'!N21</f>
        <v>0</v>
      </c>
      <c r="X26" s="266">
        <f>SUM(U26:W26)</f>
        <v>0</v>
      </c>
      <c r="Y26" s="273">
        <v>384026</v>
      </c>
      <c r="Z26" s="264">
        <v>348354.56000000006</v>
      </c>
      <c r="AA26" s="274">
        <f>'Pt 1 Summary of Data'!P21</f>
        <v>227038</v>
      </c>
      <c r="AB26" s="266">
        <f>SUM(Y26:AA26)</f>
        <v>959418.56</v>
      </c>
      <c r="AC26" s="405"/>
    </row>
    <row r="27" spans="1:29"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c r="V27" s="264"/>
      <c r="W27" s="274">
        <f>'Pt 1 Summary of Data'!N35</f>
        <v>0</v>
      </c>
      <c r="X27" s="266">
        <f>SUM(U27:W27)</f>
        <v>0</v>
      </c>
      <c r="Y27" s="273">
        <v>42784</v>
      </c>
      <c r="Z27" s="264">
        <v>40134</v>
      </c>
      <c r="AA27" s="274">
        <f>'Pt 1 Summary of Data'!P35</f>
        <v>42830</v>
      </c>
      <c r="AB27" s="266">
        <f>SUM(Y27:AA27)</f>
        <v>125748</v>
      </c>
    </row>
    <row r="28" spans="1:29"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0</v>
      </c>
      <c r="V28" s="274">
        <f t="shared" si="0"/>
        <v>0</v>
      </c>
      <c r="W28" s="274">
        <f t="shared" si="0"/>
        <v>0</v>
      </c>
      <c r="X28" s="112">
        <f>X$26-X$27</f>
        <v>0</v>
      </c>
      <c r="Y28" s="274">
        <f t="shared" si="0"/>
        <v>341242</v>
      </c>
      <c r="Z28" s="274">
        <f t="shared" si="0"/>
        <v>308220.56000000006</v>
      </c>
      <c r="AA28" s="274">
        <f t="shared" si="0"/>
        <v>184208</v>
      </c>
      <c r="AB28" s="112">
        <f>AB$26-AB$27</f>
        <v>833670.56</v>
      </c>
    </row>
    <row r="29" spans="1:29"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9"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282"/>
      <c r="V30" s="279"/>
      <c r="W30" s="283">
        <f>'Pt 1 Summary of Data'!N49</f>
        <v>0</v>
      </c>
      <c r="X30" s="281">
        <f>SUM(U30:W30)</f>
        <v>0</v>
      </c>
      <c r="Y30" s="282">
        <v>1361.25</v>
      </c>
      <c r="Z30" s="279">
        <v>1228.25</v>
      </c>
      <c r="AA30" s="283">
        <f>'Pt 1 Summary of Data'!P49</f>
        <v>844.5</v>
      </c>
      <c r="AB30" s="281">
        <f>SUM(Y30:AA30)</f>
        <v>3434</v>
      </c>
    </row>
    <row r="31" spans="1:29"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9"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t="str">
        <f>IF(X30&lt;1000,"Not Required to Calculate",X23/X28)</f>
        <v>Not Required to Calculate</v>
      </c>
      <c r="Y33" s="292"/>
      <c r="Z33" s="293"/>
      <c r="AA33" s="293"/>
      <c r="AB33" s="294">
        <f>IF(AB30&lt;1000,"Not Required to Calculate",AB23/AB28)</f>
        <v>0.21976493928249063</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50"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0" zoomScaleNormal="100" workbookViewId="0">
      <selection activeCell="C11" sqref="C11"/>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BCS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2020</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2"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27" sqref="B27"/>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BCS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2020</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5"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2021-07-21T17:07:38Z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