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1832" tabRatio="889"/>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workbook>
</file>

<file path=xl/calcChain.xml><?xml version="1.0" encoding="utf-8"?>
<calcChain xmlns="http://schemas.openxmlformats.org/spreadsheetml/2006/main">
  <c r="N43" i="4" l="1"/>
  <c r="M43" i="4"/>
  <c r="V22" i="10" l="1"/>
  <c r="M34" i="18" l="1"/>
  <c r="N33" i="18"/>
  <c r="M32" i="18"/>
  <c r="N30" i="18"/>
  <c r="M22" i="18"/>
  <c r="N22" i="18" s="1"/>
  <c r="M29" i="18"/>
  <c r="M48" i="4" l="1"/>
  <c r="N48" i="4" s="1"/>
  <c r="M47" i="4"/>
  <c r="N47" i="4" s="1"/>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T30" i="10" l="1"/>
  <c r="S30" i="10"/>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T33" i="10" s="1"/>
  <c r="O23" i="10"/>
  <c r="P23" i="10" s="1"/>
  <c r="K23" i="10"/>
  <c r="L23" i="10" s="1"/>
  <c r="K35" i="4"/>
  <c r="W28" i="10"/>
  <c r="I35" i="4"/>
  <c r="J35" i="4"/>
  <c r="O27" i="10" s="1"/>
  <c r="P27" i="10" s="1"/>
  <c r="P28" i="10" s="1"/>
  <c r="T27" i="10" l="1"/>
  <c r="T28" i="10" s="1"/>
  <c r="S28" i="10"/>
  <c r="X33" i="10"/>
  <c r="AA28" i="10"/>
  <c r="K28" i="10"/>
  <c r="G28" i="10"/>
  <c r="L33" i="10"/>
  <c r="P33" i="10"/>
  <c r="H33" i="10"/>
  <c r="O28" i="10"/>
</calcChain>
</file>

<file path=xl/sharedStrings.xml><?xml version="1.0" encoding="utf-8"?>
<sst xmlns="http://schemas.openxmlformats.org/spreadsheetml/2006/main" count="301" uniqueCount="166">
  <si>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</si>
  <si>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</si>
  <si>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</si>
  <si>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</si>
  <si>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</si>
  <si>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</si>
  <si>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</si>
  <si>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</si>
  <si>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</si>
  <si>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</si>
  <si>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</si>
  <si>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</si>
  <si>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</si>
  <si>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</si>
  <si>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</si>
  <si>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</si>
  <si>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</si>
  <si>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</si>
  <si>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</si>
  <si>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</si>
  <si>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</si>
  <si>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</si>
  <si>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</si>
  <si>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</si>
  <si>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</si>
  <si>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</si>
  <si>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</si>
  <si>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</si>
  <si>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</si>
  <si>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</si>
  <si>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</si>
  <si>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</si>
  <si>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</si>
  <si>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</si>
  <si>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</si>
  <si>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</si>
  <si>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</si>
  <si>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</si>
  <si>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</si>
  <si>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</si>
  <si>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</si>
  <si>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</si>
  <si>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</si>
  <si>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</si>
  <si>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</si>
  <si>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</si>
  <si>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</si>
  <si>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</si>
  <si>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</si>
  <si>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</si>
  <si>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</si>
  <si>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</si>
  <si>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</si>
  <si>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</si>
  <si>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</si>
  <si>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</si>
  <si>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</si>
  <si>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</si>
  <si>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</si>
  <si>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</si>
  <si>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</si>
  <si>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</si>
  <si>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</si>
  <si>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</si>
  <si>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</si>
  <si>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</si>
  <si>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</si>
  <si>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</si>
  <si>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</si>
  <si>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</si>
  <si>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</si>
  <si>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</si>
  <si>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</si>
  <si>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</si>
  <si>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</si>
  <si>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</si>
  <si>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</si>
  <si>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</si>
  <si>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</si>
  <si>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</si>
  <si>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</si>
  <si>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</si>
  <si>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</si>
  <si>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</si>
  <si>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</si>
  <si>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</si>
  <si>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</si>
  <si>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</si>
  <si>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</si>
  <si>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</si>
  <si>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</si>
  <si>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</si>
  <si>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</si>
  <si>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</si>
  <si>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</si>
  <si>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</si>
  <si>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</si>
  <si>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</si>
  <si>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</si>
  <si>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</si>
  <si>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</si>
  <si>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</si>
  <si>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</si>
  <si>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</si>
  <si>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</si>
  <si>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</si>
  <si>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</si>
  <si>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</si>
  <si>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</si>
  <si>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</si>
  <si>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</si>
  <si>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</si>
  <si>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</si>
  <si>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</si>
  <si>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</si>
  <si>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</si>
  <si>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</si>
  <si>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</si>
  <si>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</si>
  <si>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</si>
  <si>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</si>
  <si>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</si>
  <si>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</si>
  <si>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</si>
  <si>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</si>
  <si>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</si>
  <si>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</si>
  <si>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</si>
  <si>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</si>
  <si>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</si>
  <si>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</si>
  <si>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</si>
  <si>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</si>
  <si>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</si>
  <si>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</si>
  <si>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</si>
  <si>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</si>
  <si>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</si>
  <si>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</si>
  <si>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</si>
  <si>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</si>
  <si>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</si>
  <si>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</si>
  <si>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</si>
  <si>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</si>
  <si>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</si>
  <si>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</si>
  <si>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</si>
  <si>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</si>
  <si>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</si>
  <si>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</si>
  <si>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</si>
  <si>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</si>
  <si>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</si>
  <si>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</si>
  <si>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</si>
  <si>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</si>
  <si>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</si>
  <si>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</si>
  <si>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Taxes are allocated for the current year based prior year dental premiums over total California premiums.</t>
  </si>
  <si>
    <t xml:space="preserve">Claims incurred are specifically identifiable to a line of business, product and state are reported fully in that line of business and product. </t>
  </si>
  <si>
    <t xml:space="preserve">Agents and brokers fees and commissions that are specifically identifiable to a line of business and product are reported fully to that line of business and product classification. </t>
  </si>
  <si>
    <t xml:space="preserve">Other taxes are specifically identifiable to a line of business and product are reported fully to that line of business and product. </t>
  </si>
  <si>
    <t xml:space="preserve">Other general and administrative expenses are specifically identifiable to a line of business and product are reported fully to that line of business and product. </t>
  </si>
  <si>
    <t>Securian Life Insurance Company</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</si>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</sst>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33">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0" fontId="4" fillId="0" borderId="0" xfId="0" quotePrefix="1" applyFont="1" applyAlignment="1" applyProtection="1">
      <alignment horizontal="left"/>
      <protection locked="0"/>
    </xf>
    <xf numFmtId="0" fontId="4" fillId="0" borderId="0" xfId="0" quotePrefix="1" applyFont="1" applyFill="1" applyAlignment="1" applyProtection="1">
      <alignment horizontal="left"/>
      <protection locked="0"/>
    </xf>
    <xf numFmtId="43" fontId="4" fillId="0" borderId="48" xfId="62" applyFont="1" applyFill="1" applyBorder="1" applyAlignment="1" applyProtection="1">
      <alignment vertical="top"/>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4" fillId="32" borderId="95" xfId="324" quotePrefix="1" applyFont="1" applyFill="1" applyBorder="1" applyAlignment="1" applyProtection="1">
      <alignment horizontal="left" wrapText="1"/>
      <protection locked="0"/>
    </xf>
    <xf numFmtId="0" fontId="4" fillId="32" borderId="84" xfId="324" applyFont="1" applyFill="1" applyBorder="1" applyAlignment="1" applyProtection="1">
      <alignment horizontal="left" wrapText="1"/>
      <protection locked="0"/>
    </xf>
    <xf numFmtId="0" fontId="4" fillId="32" borderId="96" xfId="324" applyFont="1" applyFill="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0" fillId="0" borderId="81" xfId="0" applyFont="1" applyFill="1" applyBorder="1" applyAlignment="1" applyProtection="1">
      <alignment horizontal="left" wrapText="1"/>
      <protection locked="0"/>
    </xf>
    <xf numFmtId="0" fontId="0" fillId="0" borderId="82" xfId="0" applyFont="1" applyFill="1" applyBorder="1" applyAlignment="1" applyProtection="1">
      <alignment horizontal="left" wrapText="1"/>
      <protection locked="0"/>
    </xf>
    <xf numFmtId="0" fontId="0" fillId="0" borderId="83" xfId="0" applyFont="1" applyFill="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0" borderId="81" xfId="0" quotePrefix="1" applyFont="1" applyBorder="1" applyAlignment="1" applyProtection="1">
      <alignment horizontal="left" wrapText="1"/>
      <protection locked="0"/>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tuarial\Annual%20Statements\Securian\2017\4Q17%20Securian%20Backu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tuarial\Reporting\Securian\CA%20MLR%20Reporting\2017%20Report\1217%20Securian%20Supporting%20Repo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tuarial\Reporting\Securian\CA%20MLR%20Reporting\2017%20Report\TrgByState1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up"/>
      <sheetName val="State Breakouts"/>
      <sheetName val="Mem Mo"/>
      <sheetName val="Encounters"/>
      <sheetName val="Groups by State"/>
      <sheetName val="Prem In Force"/>
      <sheetName val="LR By State"/>
      <sheetName val="Sales"/>
      <sheetName val="Terms"/>
    </sheetNames>
    <sheetDataSet>
      <sheetData sheetId="0" refreshError="1"/>
      <sheetData sheetId="1">
        <row r="7">
          <cell r="K7">
            <v>218</v>
          </cell>
          <cell r="L7">
            <v>3443</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trial bal"/>
      <sheetName val="Loss Ratios by State"/>
      <sheetName val="claims by ct"/>
      <sheetName val="Revenue by Group"/>
      <sheetName val="Self Payer Revenue"/>
      <sheetName val="asc"/>
      <sheetName val="asc-trend"/>
      <sheetName val="premtax"/>
      <sheetName val="Admin Fees &amp; Gain Sharing"/>
      <sheetName val="DDHI TB"/>
    </sheetNames>
    <sheetDataSet>
      <sheetData sheetId="0"/>
      <sheetData sheetId="1"/>
      <sheetData sheetId="2"/>
      <sheetData sheetId="3">
        <row r="35">
          <cell r="P35">
            <v>204641.67</v>
          </cell>
        </row>
        <row r="36">
          <cell r="P36">
            <v>-0.16999999999998749</v>
          </cell>
        </row>
        <row r="37">
          <cell r="P37">
            <v>107875.27</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sheetName val="AK"/>
      <sheetName val="AZ"/>
      <sheetName val="CA"/>
      <sheetName val="CO"/>
      <sheetName val="DE"/>
      <sheetName val="FL"/>
      <sheetName val="GA"/>
      <sheetName val="ID"/>
      <sheetName val="IL"/>
      <sheetName val="IN"/>
      <sheetName val="KS"/>
      <sheetName val="KY"/>
      <sheetName val="LA"/>
      <sheetName val="MD"/>
      <sheetName val="ME"/>
      <sheetName val="MA"/>
      <sheetName val="MI"/>
      <sheetName val="MO"/>
      <sheetName val="MS"/>
      <sheetName val="MT"/>
      <sheetName val="NV"/>
      <sheetName val="NH"/>
      <sheetName val="NJ"/>
      <sheetName val="NM"/>
      <sheetName val="NC"/>
      <sheetName val="ND"/>
      <sheetName val="OH"/>
      <sheetName val="OK"/>
      <sheetName val="OR"/>
      <sheetName val="PA"/>
      <sheetName val="SC"/>
      <sheetName val="TN"/>
      <sheetName val="TX"/>
      <sheetName val="UT"/>
      <sheetName val="VT"/>
      <sheetName val="VA"/>
      <sheetName val="WA"/>
      <sheetName val="WI"/>
      <sheetName val="WV"/>
      <sheetName val="WY"/>
      <sheetName val="Total Risk"/>
      <sheetName val="LR Analysis"/>
      <sheetName val="Lag By State"/>
      <sheetName val="Total Claims"/>
      <sheetName val="Copy to Memo"/>
      <sheetName val="Claims Data"/>
      <sheetName val="Subs Data"/>
      <sheetName val="Prem Data"/>
      <sheetName val="Avg Claim"/>
      <sheetName val="Processed not Pd"/>
      <sheetName val="Processed not Paid Report"/>
    </sheetNames>
    <sheetDataSet>
      <sheetData sheetId="0"/>
      <sheetData sheetId="1"/>
      <sheetData sheetId="2"/>
      <sheetData sheetId="3">
        <row r="16">
          <cell r="C16">
            <v>6846.2</v>
          </cell>
        </row>
        <row r="17">
          <cell r="C17">
            <v>5467.8</v>
          </cell>
          <cell r="D17">
            <v>7428.6</v>
          </cell>
        </row>
        <row r="18">
          <cell r="C18">
            <v>6561.6</v>
          </cell>
          <cell r="D18">
            <v>5160.6000000000004</v>
          </cell>
          <cell r="E18">
            <v>3155.2</v>
          </cell>
        </row>
        <row r="19">
          <cell r="C19">
            <v>4884.2</v>
          </cell>
          <cell r="D19">
            <v>3471.6</v>
          </cell>
          <cell r="E19">
            <v>1561.5</v>
          </cell>
          <cell r="F19">
            <v>0</v>
          </cell>
        </row>
        <row r="20">
          <cell r="C20">
            <v>4022.2</v>
          </cell>
          <cell r="D20">
            <v>5981</v>
          </cell>
          <cell r="E20">
            <v>1041.2</v>
          </cell>
          <cell r="F20">
            <v>828.2</v>
          </cell>
          <cell r="G20">
            <v>0</v>
          </cell>
        </row>
        <row r="21">
          <cell r="C21">
            <v>3786.65</v>
          </cell>
          <cell r="D21">
            <v>2974.95</v>
          </cell>
          <cell r="E21">
            <v>1730.4</v>
          </cell>
          <cell r="F21">
            <v>90</v>
          </cell>
          <cell r="G21">
            <v>475</v>
          </cell>
          <cell r="H21">
            <v>0</v>
          </cell>
        </row>
        <row r="22">
          <cell r="C22">
            <v>5083.6000000000004</v>
          </cell>
          <cell r="D22">
            <v>3522</v>
          </cell>
          <cell r="E22">
            <v>0</v>
          </cell>
          <cell r="F22">
            <v>0</v>
          </cell>
          <cell r="G22">
            <v>157.80000000000001</v>
          </cell>
          <cell r="H22">
            <v>0</v>
          </cell>
          <cell r="I22">
            <v>0</v>
          </cell>
        </row>
        <row r="23">
          <cell r="C23">
            <v>6049.2</v>
          </cell>
          <cell r="D23">
            <v>6990.7</v>
          </cell>
          <cell r="E23">
            <v>244</v>
          </cell>
          <cell r="F23">
            <v>1452</v>
          </cell>
          <cell r="G23">
            <v>0</v>
          </cell>
          <cell r="H23">
            <v>460</v>
          </cell>
          <cell r="I23">
            <v>340.6</v>
          </cell>
          <cell r="J23">
            <v>0</v>
          </cell>
        </row>
        <row r="24">
          <cell r="C24">
            <v>4722.3999999999996</v>
          </cell>
          <cell r="D24">
            <v>1822.2</v>
          </cell>
          <cell r="E24">
            <v>354</v>
          </cell>
          <cell r="F24">
            <v>289</v>
          </cell>
          <cell r="G24">
            <v>92.8</v>
          </cell>
          <cell r="H24">
            <v>164</v>
          </cell>
          <cell r="I24">
            <v>444.4</v>
          </cell>
          <cell r="J24">
            <v>0</v>
          </cell>
          <cell r="K24">
            <v>0</v>
          </cell>
        </row>
        <row r="25">
          <cell r="C25">
            <v>5281.05</v>
          </cell>
          <cell r="D25">
            <v>2121.1999999999998</v>
          </cell>
          <cell r="E25">
            <v>488</v>
          </cell>
          <cell r="F25">
            <v>1388</v>
          </cell>
          <cell r="G25">
            <v>150</v>
          </cell>
          <cell r="H25">
            <v>0</v>
          </cell>
          <cell r="I25">
            <v>343</v>
          </cell>
          <cell r="J25">
            <v>0</v>
          </cell>
          <cell r="K25">
            <v>0</v>
          </cell>
          <cell r="L25">
            <v>0</v>
          </cell>
        </row>
        <row r="26">
          <cell r="C26">
            <v>4673.6000000000004</v>
          </cell>
          <cell r="D26">
            <v>5847.8</v>
          </cell>
          <cell r="E26">
            <v>1360</v>
          </cell>
          <cell r="F26">
            <v>130.80000000000001</v>
          </cell>
          <cell r="G26">
            <v>0</v>
          </cell>
          <cell r="H26">
            <v>64</v>
          </cell>
          <cell r="I26">
            <v>0</v>
          </cell>
          <cell r="J26">
            <v>0</v>
          </cell>
          <cell r="K26">
            <v>109</v>
          </cell>
          <cell r="L26">
            <v>0</v>
          </cell>
          <cell r="M26">
            <v>0</v>
          </cell>
        </row>
        <row r="27">
          <cell r="C27">
            <v>5218</v>
          </cell>
          <cell r="D27">
            <v>4808.7</v>
          </cell>
          <cell r="E27">
            <v>358.4</v>
          </cell>
          <cell r="F27">
            <v>0</v>
          </cell>
          <cell r="G27">
            <v>526</v>
          </cell>
          <cell r="H27">
            <v>175</v>
          </cell>
          <cell r="I27">
            <v>0</v>
          </cell>
          <cell r="J27">
            <v>0</v>
          </cell>
          <cell r="K27">
            <v>0</v>
          </cell>
          <cell r="L27">
            <v>0</v>
          </cell>
          <cell r="M27">
            <v>0</v>
          </cell>
          <cell r="N27">
            <v>0</v>
          </cell>
        </row>
        <row r="28">
          <cell r="C28">
            <v>2557.8000000000002</v>
          </cell>
          <cell r="D28">
            <v>1417.2</v>
          </cell>
          <cell r="E28">
            <v>899</v>
          </cell>
          <cell r="F28">
            <v>0</v>
          </cell>
          <cell r="G28">
            <v>0</v>
          </cell>
          <cell r="H28">
            <v>0</v>
          </cell>
          <cell r="I28">
            <v>174</v>
          </cell>
          <cell r="J28">
            <v>0</v>
          </cell>
          <cell r="K28">
            <v>0</v>
          </cell>
          <cell r="L28">
            <v>0</v>
          </cell>
          <cell r="M28">
            <v>0</v>
          </cell>
          <cell r="N28">
            <v>0</v>
          </cell>
          <cell r="O28">
            <v>0</v>
          </cell>
        </row>
        <row r="29">
          <cell r="C29">
            <v>4501.1499999999996</v>
          </cell>
          <cell r="D29">
            <v>8492.7999999999993</v>
          </cell>
          <cell r="E29">
            <v>1707</v>
          </cell>
          <cell r="F29">
            <v>962.2</v>
          </cell>
          <cell r="G29">
            <v>710</v>
          </cell>
          <cell r="H29">
            <v>0</v>
          </cell>
          <cell r="I29">
            <v>944</v>
          </cell>
          <cell r="J29">
            <v>96</v>
          </cell>
          <cell r="K29">
            <v>0</v>
          </cell>
          <cell r="L29">
            <v>0</v>
          </cell>
          <cell r="M29">
            <v>0</v>
          </cell>
          <cell r="N29">
            <v>0</v>
          </cell>
          <cell r="O29">
            <v>0</v>
          </cell>
          <cell r="P29">
            <v>0</v>
          </cell>
        </row>
        <row r="30">
          <cell r="C30">
            <v>4953.6000000000004</v>
          </cell>
          <cell r="D30">
            <v>1711</v>
          </cell>
          <cell r="E30">
            <v>0</v>
          </cell>
          <cell r="F30">
            <v>0</v>
          </cell>
          <cell r="G30">
            <v>117</v>
          </cell>
          <cell r="H30">
            <v>0</v>
          </cell>
          <cell r="I30">
            <v>0</v>
          </cell>
          <cell r="J30">
            <v>0</v>
          </cell>
          <cell r="K30">
            <v>0</v>
          </cell>
          <cell r="L30">
            <v>0</v>
          </cell>
          <cell r="M30">
            <v>0</v>
          </cell>
          <cell r="N30">
            <v>0</v>
          </cell>
          <cell r="O30">
            <v>0</v>
          </cell>
          <cell r="P30">
            <v>0</v>
          </cell>
          <cell r="Q30">
            <v>0</v>
          </cell>
        </row>
        <row r="31">
          <cell r="C31">
            <v>4060.55</v>
          </cell>
          <cell r="D31">
            <v>3000.4</v>
          </cell>
          <cell r="E31">
            <v>112.6</v>
          </cell>
          <cell r="F31">
            <v>324</v>
          </cell>
          <cell r="G31">
            <v>0</v>
          </cell>
          <cell r="H31">
            <v>0</v>
          </cell>
          <cell r="I31">
            <v>0</v>
          </cell>
          <cell r="J31">
            <v>0</v>
          </cell>
          <cell r="K31">
            <v>0</v>
          </cell>
          <cell r="L31">
            <v>0</v>
          </cell>
          <cell r="M31">
            <v>0</v>
          </cell>
          <cell r="N31">
            <v>0</v>
          </cell>
          <cell r="O31">
            <v>0</v>
          </cell>
          <cell r="P31">
            <v>0</v>
          </cell>
          <cell r="Q31">
            <v>0</v>
          </cell>
          <cell r="R31">
            <v>0</v>
          </cell>
        </row>
        <row r="32">
          <cell r="C32">
            <v>4080.2</v>
          </cell>
          <cell r="D32">
            <v>5269</v>
          </cell>
          <cell r="E32">
            <v>32.5</v>
          </cell>
          <cell r="F32">
            <v>925.3</v>
          </cell>
          <cell r="G32">
            <v>0</v>
          </cell>
          <cell r="H32">
            <v>0</v>
          </cell>
          <cell r="I32">
            <v>0</v>
          </cell>
          <cell r="J32">
            <v>0</v>
          </cell>
          <cell r="K32">
            <v>0</v>
          </cell>
          <cell r="L32">
            <v>0</v>
          </cell>
          <cell r="M32">
            <v>0</v>
          </cell>
          <cell r="N32">
            <v>0</v>
          </cell>
          <cell r="O32">
            <v>0</v>
          </cell>
          <cell r="P32">
            <v>0</v>
          </cell>
          <cell r="Q32">
            <v>0</v>
          </cell>
          <cell r="R32">
            <v>0</v>
          </cell>
          <cell r="S32">
            <v>0</v>
          </cell>
        </row>
        <row r="33">
          <cell r="C33">
            <v>7453.35</v>
          </cell>
          <cell r="D33">
            <v>2331.4</v>
          </cell>
          <cell r="E33">
            <v>0</v>
          </cell>
          <cell r="F33">
            <v>0</v>
          </cell>
          <cell r="G33">
            <v>228</v>
          </cell>
          <cell r="H33">
            <v>837.5</v>
          </cell>
          <cell r="I33">
            <v>0</v>
          </cell>
          <cell r="J33">
            <v>0</v>
          </cell>
          <cell r="K33">
            <v>0</v>
          </cell>
          <cell r="L33">
            <v>0</v>
          </cell>
          <cell r="M33">
            <v>0</v>
          </cell>
          <cell r="N33">
            <v>0</v>
          </cell>
          <cell r="O33">
            <v>0</v>
          </cell>
          <cell r="P33">
            <v>0</v>
          </cell>
          <cell r="Q33">
            <v>0</v>
          </cell>
          <cell r="R33">
            <v>0</v>
          </cell>
          <cell r="S33">
            <v>0</v>
          </cell>
          <cell r="T33">
            <v>0</v>
          </cell>
        </row>
        <row r="34">
          <cell r="C34">
            <v>5303</v>
          </cell>
          <cell r="D34">
            <v>3528</v>
          </cell>
          <cell r="E34">
            <v>567.1</v>
          </cell>
          <cell r="F34">
            <v>139</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C35">
            <v>3592.95</v>
          </cell>
          <cell r="D35">
            <v>4972.3999999999996</v>
          </cell>
          <cell r="E35">
            <v>1872</v>
          </cell>
          <cell r="F35">
            <v>0</v>
          </cell>
          <cell r="G35">
            <v>245</v>
          </cell>
          <cell r="H35">
            <v>0</v>
          </cell>
          <cell r="I35">
            <v>230</v>
          </cell>
          <cell r="J35">
            <v>0</v>
          </cell>
          <cell r="K35">
            <v>0</v>
          </cell>
          <cell r="L35">
            <v>0</v>
          </cell>
          <cell r="M35">
            <v>0</v>
          </cell>
          <cell r="N35">
            <v>0</v>
          </cell>
          <cell r="O35">
            <v>245</v>
          </cell>
          <cell r="P35">
            <v>0</v>
          </cell>
          <cell r="Q35">
            <v>0</v>
          </cell>
          <cell r="R35">
            <v>0</v>
          </cell>
          <cell r="S35">
            <v>0</v>
          </cell>
          <cell r="T35">
            <v>0</v>
          </cell>
          <cell r="U35">
            <v>0</v>
          </cell>
          <cell r="V35">
            <v>0</v>
          </cell>
        </row>
        <row r="36">
          <cell r="C36">
            <v>3053</v>
          </cell>
          <cell r="D36">
            <v>687.7</v>
          </cell>
          <cell r="E36">
            <v>1751.8</v>
          </cell>
          <cell r="F36">
            <v>974.5</v>
          </cell>
          <cell r="G36">
            <v>0</v>
          </cell>
          <cell r="H36">
            <v>203.2</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C37">
            <v>3011.4</v>
          </cell>
          <cell r="D37">
            <v>2876</v>
          </cell>
          <cell r="E37">
            <v>0</v>
          </cell>
          <cell r="F37">
            <v>1347.3</v>
          </cell>
          <cell r="G37">
            <v>145.6</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C38">
            <v>1442</v>
          </cell>
          <cell r="D38">
            <v>4961.3</v>
          </cell>
          <cell r="E38">
            <v>404</v>
          </cell>
          <cell r="F38">
            <v>662.5</v>
          </cell>
          <cell r="G38">
            <v>0</v>
          </cell>
          <cell r="H38">
            <v>0</v>
          </cell>
          <cell r="I38">
            <v>0</v>
          </cell>
          <cell r="J38">
            <v>0</v>
          </cell>
          <cell r="K38">
            <v>238.2</v>
          </cell>
          <cell r="L38">
            <v>0</v>
          </cell>
          <cell r="M38">
            <v>0</v>
          </cell>
          <cell r="N38">
            <v>0</v>
          </cell>
          <cell r="O38">
            <v>0</v>
          </cell>
          <cell r="P38">
            <v>0</v>
          </cell>
          <cell r="Q38">
            <v>282</v>
          </cell>
          <cell r="R38">
            <v>0</v>
          </cell>
          <cell r="S38">
            <v>0</v>
          </cell>
          <cell r="T38">
            <v>0</v>
          </cell>
          <cell r="U38">
            <v>0</v>
          </cell>
          <cell r="V38">
            <v>0</v>
          </cell>
          <cell r="W38">
            <v>0</v>
          </cell>
          <cell r="X38">
            <v>168.8</v>
          </cell>
          <cell r="Y38">
            <v>0</v>
          </cell>
        </row>
        <row r="39">
          <cell r="C39">
            <v>3808.03</v>
          </cell>
          <cell r="D39">
            <v>1958.8</v>
          </cell>
          <cell r="E39">
            <v>35</v>
          </cell>
          <cell r="F39">
            <v>0</v>
          </cell>
          <cell r="G39">
            <v>333.8</v>
          </cell>
          <cell r="H39">
            <v>0</v>
          </cell>
          <cell r="I39">
            <v>81.599999999999994</v>
          </cell>
          <cell r="J39">
            <v>0</v>
          </cell>
          <cell r="K39">
            <v>0</v>
          </cell>
          <cell r="L39">
            <v>0</v>
          </cell>
          <cell r="M39">
            <v>0</v>
          </cell>
          <cell r="N39">
            <v>0</v>
          </cell>
          <cell r="O39">
            <v>96</v>
          </cell>
          <cell r="P39">
            <v>0</v>
          </cell>
          <cell r="Q39">
            <v>0</v>
          </cell>
          <cell r="R39">
            <v>0</v>
          </cell>
          <cell r="S39">
            <v>0</v>
          </cell>
          <cell r="T39">
            <v>0</v>
          </cell>
          <cell r="U39">
            <v>0</v>
          </cell>
          <cell r="V39">
            <v>0</v>
          </cell>
          <cell r="W39">
            <v>0</v>
          </cell>
          <cell r="X39">
            <v>0</v>
          </cell>
          <cell r="Y39">
            <v>0</v>
          </cell>
          <cell r="Z39">
            <v>0</v>
          </cell>
        </row>
        <row r="40">
          <cell r="D40">
            <v>1894.2</v>
          </cell>
          <cell r="E40">
            <v>335.2</v>
          </cell>
          <cell r="F40">
            <v>140</v>
          </cell>
          <cell r="G40">
            <v>0</v>
          </cell>
          <cell r="H40">
            <v>0</v>
          </cell>
          <cell r="I40">
            <v>0</v>
          </cell>
          <cell r="J40">
            <v>0</v>
          </cell>
          <cell r="K40">
            <v>0</v>
          </cell>
          <cell r="L40">
            <v>0</v>
          </cell>
          <cell r="M40">
            <v>0</v>
          </cell>
          <cell r="N40">
            <v>515.20000000000005</v>
          </cell>
          <cell r="O40">
            <v>689.6</v>
          </cell>
          <cell r="P40">
            <v>0</v>
          </cell>
          <cell r="Q40">
            <v>0</v>
          </cell>
          <cell r="R40">
            <v>0</v>
          </cell>
          <cell r="S40">
            <v>0</v>
          </cell>
          <cell r="T40">
            <v>0</v>
          </cell>
          <cell r="U40">
            <v>0</v>
          </cell>
          <cell r="V40">
            <v>0</v>
          </cell>
          <cell r="W40">
            <v>0</v>
          </cell>
          <cell r="X40">
            <v>0</v>
          </cell>
          <cell r="Y40">
            <v>0</v>
          </cell>
          <cell r="Z40">
            <v>0</v>
          </cell>
          <cell r="AA40">
            <v>0</v>
          </cell>
        </row>
        <row r="41">
          <cell r="E41">
            <v>40</v>
          </cell>
          <cell r="F41">
            <v>938.5</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row>
        <row r="42">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248.8</v>
          </cell>
        </row>
        <row r="271">
          <cell r="D271">
            <v>0</v>
          </cell>
        </row>
        <row r="283">
          <cell r="B283">
            <v>9900</v>
          </cell>
          <cell r="D283">
            <v>505.93409908835611</v>
          </cell>
        </row>
        <row r="295">
          <cell r="B295">
            <v>7000</v>
          </cell>
          <cell r="D295">
            <v>3506.4520132513539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C10" sqref="C10"/>
    </sheetView>
  </sheetViews>
  <sheetFormatPr defaultColWidth="9.109375" defaultRowHeight="13.2" x14ac:dyDescent="0.25"/>
  <cols>
    <col min="1" max="1" width="2.44140625" style="170" bestFit="1" customWidth="1"/>
    <col min="2" max="2" width="52.109375" style="170" bestFit="1" customWidth="1"/>
    <col min="3" max="3" width="27" style="170" bestFit="1" customWidth="1"/>
    <col min="4" max="16384" width="9.109375" style="170"/>
  </cols>
  <sheetData>
    <row r="1" spans="1:3" x14ac:dyDescent="0.25">
      <c r="A1" s="172"/>
      <c r="B1" s="308" t="s">
        <v>144</v>
      </c>
      <c r="C1" s="309"/>
    </row>
    <row r="2" spans="1:3" x14ac:dyDescent="0.25">
      <c r="A2" s="172"/>
      <c r="B2" s="308" t="s">
        <v>145</v>
      </c>
      <c r="C2" s="310"/>
    </row>
    <row r="3" spans="1:3" x14ac:dyDescent="0.25">
      <c r="A3" s="172"/>
      <c r="B3" s="311" t="s">
        <v>150</v>
      </c>
      <c r="C3" s="312"/>
    </row>
    <row r="4" spans="1:3" ht="13.8" thickBot="1" x14ac:dyDescent="0.3">
      <c r="B4" s="172"/>
      <c r="C4" s="172"/>
    </row>
    <row r="5" spans="1:3" x14ac:dyDescent="0.25">
      <c r="A5" s="174"/>
      <c r="B5" s="173"/>
      <c r="C5" s="171"/>
    </row>
    <row r="6" spans="1:3" x14ac:dyDescent="0.25">
      <c r="A6" s="175" t="s">
        <v>0</v>
      </c>
      <c r="B6" s="84" t="s">
        <v>86</v>
      </c>
      <c r="C6" s="64" t="s">
        <v>158</v>
      </c>
    </row>
    <row r="7" spans="1:3" x14ac:dyDescent="0.25">
      <c r="A7" s="175" t="s">
        <v>1</v>
      </c>
      <c r="B7" s="84" t="s">
        <v>136</v>
      </c>
      <c r="C7" s="65"/>
    </row>
    <row r="8" spans="1:3" x14ac:dyDescent="0.25">
      <c r="A8" s="175" t="s">
        <v>2</v>
      </c>
      <c r="B8" s="84" t="s">
        <v>89</v>
      </c>
      <c r="C8" s="64" t="s">
        <v>164</v>
      </c>
    </row>
    <row r="9" spans="1:3" x14ac:dyDescent="0.25">
      <c r="A9" s="175" t="s">
        <v>3</v>
      </c>
      <c r="B9" s="84" t="s">
        <v>90</v>
      </c>
      <c r="C9" s="64"/>
    </row>
    <row r="10" spans="1:3" ht="13.8" thickBot="1" x14ac:dyDescent="0.3">
      <c r="A10" s="176" t="s">
        <v>4</v>
      </c>
      <c r="B10" s="85" t="s">
        <v>87</v>
      </c>
      <c r="C10" s="133" t="s">
        <v>165</v>
      </c>
    </row>
    <row r="11" spans="1:3" x14ac:dyDescent="0.25">
      <c r="A11" s="172"/>
      <c r="B11" s="172"/>
    </row>
    <row r="12" spans="1:3" x14ac:dyDescent="0.25">
      <c r="A12" s="172"/>
      <c r="B12" s="172"/>
    </row>
    <row r="13" spans="1:3" x14ac:dyDescent="0.25">
      <c r="A13" s="172"/>
      <c r="B13" s="172"/>
    </row>
    <row r="14" spans="1:3" x14ac:dyDescent="0.25">
      <c r="A14" s="172"/>
      <c r="B14" s="1" t="s">
        <v>103</v>
      </c>
    </row>
    <row r="15" spans="1:3" x14ac:dyDescent="0.25">
      <c r="A15" s="172"/>
      <c r="B15" s="1" t="s">
        <v>143</v>
      </c>
    </row>
    <row r="16" spans="1:3" x14ac:dyDescent="0.25">
      <c r="A16" s="172"/>
      <c r="B16" s="172"/>
    </row>
    <row r="17" spans="1:2" x14ac:dyDescent="0.25">
      <c r="A17" s="172"/>
      <c r="B17" s="172"/>
    </row>
    <row r="18" spans="1:2" x14ac:dyDescent="0.25">
      <c r="A18" s="172"/>
      <c r="B18" s="172"/>
    </row>
    <row r="19" spans="1:2" x14ac:dyDescent="0.25">
      <c r="A19" s="172"/>
      <c r="B19" s="2" t="s">
        <v>152</v>
      </c>
    </row>
    <row r="20" spans="1:2" x14ac:dyDescent="0.25">
      <c r="A20" s="172"/>
      <c r="B20" s="2" t="s">
        <v>151</v>
      </c>
    </row>
    <row r="21" spans="1:2" ht="26.4" x14ac:dyDescent="0.25">
      <c r="A21" s="172"/>
      <c r="B21" s="190" t="s">
        <v>153</v>
      </c>
    </row>
    <row r="22" spans="1:2" ht="26.4" x14ac:dyDescent="0.25">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R60"/>
  <sheetViews>
    <sheetView topLeftCell="A13" zoomScale="80" zoomScaleNormal="80" workbookViewId="0">
      <pane xSplit="4" ySplit="7" topLeftCell="K20" activePane="bottomRight" state="frozen"/>
      <selection activeCell="A13" sqref="A13"/>
      <selection pane="topRight" activeCell="E13" sqref="E13"/>
      <selection pane="bottomLeft" activeCell="A20" sqref="A20"/>
      <selection pane="bottomRight" activeCell="M20" sqref="M20"/>
    </sheetView>
  </sheetViews>
  <sheetFormatPr defaultColWidth="9.33203125" defaultRowHeight="13.2" x14ac:dyDescent="0.25"/>
  <cols>
    <col min="1" max="1" width="1.6640625" style="147" customWidth="1"/>
    <col min="2" max="2" width="3.5546875" style="148" customWidth="1"/>
    <col min="3" max="3" width="5.44140625" style="148" customWidth="1"/>
    <col min="4" max="4" width="84" style="148" customWidth="1"/>
    <col min="5" max="5" width="27.109375" style="148" customWidth="1"/>
    <col min="6" max="6" width="25.33203125" style="148" customWidth="1"/>
    <col min="7" max="15" width="19.44140625" style="148" customWidth="1"/>
    <col min="16" max="16" width="21.109375" style="148" customWidth="1"/>
    <col min="17" max="16384" width="9.33203125" style="148"/>
  </cols>
  <sheetData>
    <row r="1" spans="1:16" x14ac:dyDescent="0.25">
      <c r="B1" s="1" t="s">
        <v>144</v>
      </c>
      <c r="C1" s="2"/>
      <c r="D1" s="2"/>
    </row>
    <row r="2" spans="1:16" s="147" customFormat="1" x14ac:dyDescent="0.25">
      <c r="B2" s="88" t="s">
        <v>148</v>
      </c>
      <c r="C2" s="9"/>
      <c r="D2" s="9"/>
    </row>
    <row r="3" spans="1:16" x14ac:dyDescent="0.25">
      <c r="A3" s="162"/>
      <c r="B3" s="1" t="s">
        <v>59</v>
      </c>
      <c r="C3" s="2"/>
      <c r="D3" s="2"/>
    </row>
    <row r="4" spans="1:16" x14ac:dyDescent="0.25">
      <c r="B4" s="2"/>
      <c r="C4" s="2"/>
      <c r="D4" s="2"/>
    </row>
    <row r="5" spans="1:16" s="137" customFormat="1" x14ac:dyDescent="0.25">
      <c r="A5" s="149"/>
      <c r="B5" s="60" t="s">
        <v>88</v>
      </c>
      <c r="C5" s="3"/>
      <c r="D5" s="3"/>
      <c r="E5" s="163"/>
      <c r="F5" s="163"/>
      <c r="G5" s="148"/>
      <c r="H5" s="50" t="s">
        <v>63</v>
      </c>
      <c r="I5" s="148"/>
      <c r="J5" s="148"/>
      <c r="K5" s="163"/>
      <c r="L5" s="163"/>
      <c r="M5" s="148"/>
      <c r="N5" s="135"/>
      <c r="O5" s="148"/>
      <c r="P5" s="148"/>
    </row>
    <row r="6" spans="1:16" s="137" customFormat="1" x14ac:dyDescent="0.25">
      <c r="A6" s="149"/>
      <c r="B6" s="318">
        <f>'Cover Page'!C7</f>
        <v>0</v>
      </c>
      <c r="C6" s="319"/>
      <c r="D6" s="319"/>
      <c r="E6" s="315" t="s">
        <v>106</v>
      </c>
      <c r="F6" s="316"/>
      <c r="G6" s="148"/>
      <c r="H6" s="52" t="str">
        <f>'Cover Page'!C10</f>
        <v>No</v>
      </c>
      <c r="I6" s="148"/>
      <c r="J6" s="148"/>
      <c r="K6" s="164"/>
      <c r="L6" s="164"/>
      <c r="M6" s="148"/>
      <c r="N6" s="136"/>
      <c r="O6" s="148"/>
      <c r="P6" s="148"/>
    </row>
    <row r="7" spans="1:16" s="137" customFormat="1" x14ac:dyDescent="0.25">
      <c r="A7" s="149"/>
      <c r="B7" s="60" t="s">
        <v>89</v>
      </c>
      <c r="C7" s="3"/>
      <c r="D7" s="3"/>
      <c r="E7" s="316"/>
      <c r="F7" s="316"/>
      <c r="G7" s="148"/>
      <c r="H7" s="147"/>
      <c r="K7" s="164"/>
      <c r="L7" s="164"/>
      <c r="M7" s="148"/>
      <c r="N7" s="147"/>
    </row>
    <row r="8" spans="1:16" s="137" customFormat="1" x14ac:dyDescent="0.25">
      <c r="A8" s="149"/>
      <c r="B8" s="320" t="str">
        <f>'Cover Page'!C8</f>
        <v>Securian Life Insurance Company</v>
      </c>
      <c r="C8" s="319"/>
      <c r="D8" s="319"/>
      <c r="E8" s="316"/>
      <c r="F8" s="316"/>
      <c r="G8" s="148"/>
      <c r="H8" s="165"/>
      <c r="K8" s="329"/>
      <c r="L8" s="329"/>
      <c r="M8" s="148"/>
      <c r="N8" s="165"/>
    </row>
    <row r="9" spans="1:16" s="137" customFormat="1" x14ac:dyDescent="0.25">
      <c r="A9" s="149"/>
      <c r="B9" s="61" t="s">
        <v>91</v>
      </c>
      <c r="C9" s="3"/>
      <c r="D9" s="3"/>
      <c r="E9" s="316"/>
      <c r="F9" s="316"/>
      <c r="H9" s="149"/>
      <c r="I9" s="148"/>
      <c r="J9" s="148"/>
      <c r="K9" s="166"/>
      <c r="L9" s="166"/>
      <c r="N9" s="149"/>
      <c r="O9" s="148"/>
      <c r="P9" s="148"/>
    </row>
    <row r="10" spans="1:16" s="137" customFormat="1" x14ac:dyDescent="0.25">
      <c r="A10" s="149"/>
      <c r="B10" s="321">
        <f>'Cover Page'!C9</f>
        <v>0</v>
      </c>
      <c r="C10" s="319"/>
      <c r="D10" s="319"/>
      <c r="E10" s="316"/>
      <c r="F10" s="316"/>
      <c r="G10" s="148"/>
      <c r="H10" s="136"/>
      <c r="K10" s="329"/>
      <c r="L10" s="329"/>
      <c r="M10" s="148"/>
      <c r="N10" s="136"/>
    </row>
    <row r="11" spans="1:16" s="137" customFormat="1" x14ac:dyDescent="0.25">
      <c r="A11" s="149"/>
      <c r="B11" s="61" t="s">
        <v>86</v>
      </c>
      <c r="C11" s="3"/>
      <c r="D11" s="3"/>
      <c r="E11" s="316"/>
      <c r="F11" s="316"/>
      <c r="H11" s="167"/>
      <c r="I11" s="148"/>
      <c r="J11" s="148"/>
      <c r="K11" s="166"/>
      <c r="L11" s="166"/>
      <c r="N11" s="167"/>
      <c r="O11" s="148"/>
      <c r="P11" s="148"/>
    </row>
    <row r="12" spans="1:16" s="137" customFormat="1" x14ac:dyDescent="0.25">
      <c r="A12" s="149"/>
      <c r="B12" s="321" t="str">
        <f>'Cover Page'!C6</f>
        <v>2017</v>
      </c>
      <c r="C12" s="322"/>
      <c r="D12" s="322"/>
      <c r="E12" s="168"/>
      <c r="F12" s="168"/>
      <c r="G12" s="153"/>
      <c r="H12" s="153"/>
      <c r="I12" s="148"/>
      <c r="J12" s="148"/>
      <c r="K12" s="168"/>
      <c r="L12" s="168"/>
      <c r="M12" s="153"/>
      <c r="N12" s="153"/>
      <c r="O12" s="148"/>
      <c r="P12" s="148"/>
    </row>
    <row r="13" spans="1:16" s="137" customFormat="1" ht="13.8" thickBot="1" x14ac:dyDescent="0.3">
      <c r="A13" s="149"/>
      <c r="B13" s="2"/>
      <c r="C13" s="2"/>
      <c r="D13" s="9"/>
      <c r="G13" s="153"/>
      <c r="H13" s="153"/>
      <c r="I13" s="148"/>
      <c r="J13" s="148"/>
      <c r="M13" s="153"/>
      <c r="N13" s="153"/>
      <c r="O13" s="148"/>
      <c r="P13" s="148"/>
    </row>
    <row r="14" spans="1:16" ht="13.65" customHeight="1" thickBot="1" x14ac:dyDescent="0.3">
      <c r="B14" s="2"/>
      <c r="C14" s="2"/>
      <c r="D14" s="9"/>
      <c r="E14" s="330" t="s">
        <v>33</v>
      </c>
      <c r="F14" s="331"/>
      <c r="G14" s="331"/>
      <c r="H14" s="331"/>
      <c r="I14" s="331"/>
      <c r="J14" s="331"/>
      <c r="K14" s="330" t="s">
        <v>33</v>
      </c>
      <c r="L14" s="331"/>
      <c r="M14" s="331"/>
      <c r="N14" s="331"/>
      <c r="O14" s="331"/>
      <c r="P14" s="332"/>
    </row>
    <row r="15" spans="1:16" ht="13.65" customHeight="1" thickBot="1" x14ac:dyDescent="0.3">
      <c r="B15" s="2"/>
      <c r="C15" s="2"/>
      <c r="D15" s="9"/>
      <c r="E15" s="333" t="s">
        <v>107</v>
      </c>
      <c r="F15" s="334"/>
      <c r="G15" s="334"/>
      <c r="H15" s="334"/>
      <c r="I15" s="334"/>
      <c r="J15" s="335"/>
      <c r="K15" s="333" t="s">
        <v>108</v>
      </c>
      <c r="L15" s="334"/>
      <c r="M15" s="334"/>
      <c r="N15" s="334"/>
      <c r="O15" s="334"/>
      <c r="P15" s="335"/>
    </row>
    <row r="16" spans="1:16" ht="13.65" customHeight="1" thickBot="1" x14ac:dyDescent="0.3">
      <c r="B16" s="2"/>
      <c r="C16" s="2"/>
      <c r="D16" s="9"/>
      <c r="E16" s="338" t="s">
        <v>8</v>
      </c>
      <c r="F16" s="339"/>
      <c r="G16" s="338" t="s">
        <v>9</v>
      </c>
      <c r="H16" s="339"/>
      <c r="I16" s="336" t="s">
        <v>10</v>
      </c>
      <c r="J16" s="337"/>
      <c r="K16" s="338" t="s">
        <v>8</v>
      </c>
      <c r="L16" s="339"/>
      <c r="M16" s="338" t="s">
        <v>9</v>
      </c>
      <c r="N16" s="339"/>
      <c r="O16" s="336" t="s">
        <v>10</v>
      </c>
      <c r="P16" s="337"/>
    </row>
    <row r="17" spans="2:18" ht="13.65" customHeight="1" x14ac:dyDescent="0.25">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8" ht="21" customHeight="1" thickBot="1" x14ac:dyDescent="0.3">
      <c r="B18" s="323" t="s">
        <v>156</v>
      </c>
      <c r="C18" s="324"/>
      <c r="D18" s="325"/>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8" s="147" customFormat="1" ht="20.25" customHeight="1" thickBot="1" x14ac:dyDescent="0.3">
      <c r="B19" s="326"/>
      <c r="C19" s="327"/>
      <c r="D19" s="328"/>
      <c r="E19" s="34">
        <v>1</v>
      </c>
      <c r="F19" s="35">
        <v>2</v>
      </c>
      <c r="G19" s="200">
        <v>3</v>
      </c>
      <c r="H19" s="201">
        <v>4</v>
      </c>
      <c r="I19" s="200">
        <v>5</v>
      </c>
      <c r="J19" s="201">
        <v>6</v>
      </c>
      <c r="K19" s="200">
        <v>7</v>
      </c>
      <c r="L19" s="201">
        <v>8</v>
      </c>
      <c r="M19" s="200">
        <v>9</v>
      </c>
      <c r="N19" s="201">
        <v>10</v>
      </c>
      <c r="O19" s="200">
        <v>11</v>
      </c>
      <c r="P19" s="202">
        <v>12</v>
      </c>
    </row>
    <row r="20" spans="2:18" x14ac:dyDescent="0.25">
      <c r="B20" s="10" t="s">
        <v>0</v>
      </c>
      <c r="C20" s="11" t="s">
        <v>32</v>
      </c>
      <c r="D20" s="12"/>
      <c r="E20" s="204"/>
      <c r="F20" s="205"/>
      <c r="G20" s="206"/>
      <c r="H20" s="207"/>
      <c r="I20" s="208"/>
      <c r="J20" s="206"/>
      <c r="K20" s="204"/>
      <c r="L20" s="205"/>
      <c r="M20" s="208"/>
      <c r="N20" s="207"/>
      <c r="O20" s="208"/>
      <c r="P20" s="209"/>
    </row>
    <row r="21" spans="2:18" x14ac:dyDescent="0.25">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197138.85</v>
      </c>
      <c r="N21" s="72">
        <f>'Pt 2 Premium and Claims'!N22+'Pt 2 Premium and Claims'!N23-'Pt 2 Premium and Claims'!N24-'Pt 2 Premium and Claims'!N25</f>
        <v>197138.85</v>
      </c>
      <c r="O21" s="71">
        <f>'Pt 2 Premium and Claims'!O22+'Pt 2 Premium and Claims'!O23-'Pt 2 Premium and Claims'!O24-'Pt 2 Premium and Claims'!O25</f>
        <v>0</v>
      </c>
      <c r="P21" s="72">
        <f>'Pt 2 Premium and Claims'!P22+'Pt 2 Premium and Claims'!P23-'Pt 2 Premium and Claims'!P24-'Pt 2 Premium and Claims'!P25</f>
        <v>0</v>
      </c>
    </row>
    <row r="22" spans="2:18" s="147" customFormat="1" x14ac:dyDescent="0.25">
      <c r="B22" s="48"/>
      <c r="C22" s="49"/>
      <c r="D22" s="47"/>
      <c r="E22" s="210"/>
      <c r="F22" s="211"/>
      <c r="G22" s="212"/>
      <c r="H22" s="213"/>
      <c r="I22" s="210"/>
      <c r="J22" s="214"/>
      <c r="K22" s="210"/>
      <c r="L22" s="211"/>
      <c r="M22" s="210"/>
      <c r="N22" s="213"/>
      <c r="O22" s="210"/>
      <c r="P22" s="211"/>
    </row>
    <row r="23" spans="2:18" s="147" customFormat="1" x14ac:dyDescent="0.25">
      <c r="B23" s="10" t="s">
        <v>1</v>
      </c>
      <c r="C23" s="11" t="s">
        <v>6</v>
      </c>
      <c r="D23" s="18"/>
      <c r="E23" s="208"/>
      <c r="F23" s="215"/>
      <c r="G23" s="206"/>
      <c r="H23" s="216"/>
      <c r="I23" s="208"/>
      <c r="J23" s="217"/>
      <c r="K23" s="208"/>
      <c r="L23" s="215"/>
      <c r="M23" s="208"/>
      <c r="N23" s="216"/>
      <c r="O23" s="208"/>
      <c r="P23" s="215"/>
    </row>
    <row r="24" spans="2:18" s="147" customFormat="1" x14ac:dyDescent="0.25">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104975.27</v>
      </c>
      <c r="N24" s="72">
        <f>'Pt 2 Premium and Claims'!N51</f>
        <v>106849.54791416299</v>
      </c>
      <c r="O24" s="71">
        <f>'Pt 2 Premium and Claims'!O51</f>
        <v>0</v>
      </c>
      <c r="P24" s="72">
        <f>'Pt 2 Premium and Claims'!P51</f>
        <v>0</v>
      </c>
    </row>
    <row r="25" spans="2:18" s="147" customFormat="1" x14ac:dyDescent="0.25">
      <c r="B25" s="45"/>
      <c r="C25" s="46"/>
      <c r="D25" s="47"/>
      <c r="E25" s="210"/>
      <c r="F25" s="211"/>
      <c r="G25" s="212"/>
      <c r="H25" s="213"/>
      <c r="I25" s="210"/>
      <c r="J25" s="214"/>
      <c r="K25" s="210"/>
      <c r="L25" s="211"/>
      <c r="M25" s="210"/>
      <c r="N25" s="213"/>
      <c r="O25" s="210"/>
      <c r="P25" s="211"/>
    </row>
    <row r="26" spans="2:18" x14ac:dyDescent="0.25">
      <c r="B26" s="10" t="s">
        <v>2</v>
      </c>
      <c r="C26" s="11" t="s">
        <v>46</v>
      </c>
      <c r="D26" s="12"/>
      <c r="E26" s="208"/>
      <c r="F26" s="215"/>
      <c r="G26" s="206"/>
      <c r="H26" s="216"/>
      <c r="I26" s="208"/>
      <c r="J26" s="217"/>
      <c r="K26" s="208"/>
      <c r="L26" s="215"/>
      <c r="M26" s="208"/>
      <c r="N26" s="216"/>
      <c r="O26" s="208"/>
      <c r="P26" s="215"/>
    </row>
    <row r="27" spans="2:18" s="147" customFormat="1" ht="26.4" x14ac:dyDescent="0.25">
      <c r="B27" s="19"/>
      <c r="C27" s="21">
        <v>3.1</v>
      </c>
      <c r="D27" s="15" t="s">
        <v>137</v>
      </c>
      <c r="E27" s="208"/>
      <c r="F27" s="215"/>
      <c r="G27" s="206"/>
      <c r="H27" s="216"/>
      <c r="I27" s="208"/>
      <c r="J27" s="217"/>
      <c r="K27" s="208"/>
      <c r="L27" s="215"/>
      <c r="M27" s="208"/>
      <c r="N27" s="216"/>
      <c r="O27" s="208"/>
      <c r="P27" s="215"/>
    </row>
    <row r="28" spans="2:18" s="147" customFormat="1" x14ac:dyDescent="0.25">
      <c r="B28" s="19"/>
      <c r="C28" s="21"/>
      <c r="D28" s="15" t="s">
        <v>58</v>
      </c>
      <c r="E28" s="4"/>
      <c r="F28" s="6"/>
      <c r="G28" s="292"/>
      <c r="H28" s="293"/>
      <c r="I28" s="290"/>
      <c r="J28" s="294"/>
      <c r="K28" s="290"/>
      <c r="L28" s="289"/>
      <c r="M28" s="290"/>
      <c r="N28" s="293"/>
      <c r="O28" s="290"/>
      <c r="P28" s="289"/>
    </row>
    <row r="29" spans="2:18" s="147" customFormat="1" x14ac:dyDescent="0.25">
      <c r="B29" s="19"/>
      <c r="C29" s="21"/>
      <c r="D29" s="15" t="s">
        <v>67</v>
      </c>
      <c r="E29" s="290"/>
      <c r="F29" s="289"/>
      <c r="G29" s="292"/>
      <c r="H29" s="293"/>
      <c r="I29" s="290"/>
      <c r="J29" s="294"/>
      <c r="K29" s="290"/>
      <c r="L29" s="289"/>
      <c r="M29" s="290">
        <v>3933</v>
      </c>
      <c r="N29" s="289">
        <v>3933</v>
      </c>
      <c r="O29" s="290"/>
      <c r="P29" s="289"/>
      <c r="R29" s="306"/>
    </row>
    <row r="30" spans="2:18" ht="26.4" x14ac:dyDescent="0.25">
      <c r="B30" s="13"/>
      <c r="C30" s="21">
        <v>3.2</v>
      </c>
      <c r="D30" s="15" t="s">
        <v>138</v>
      </c>
      <c r="E30" s="208"/>
      <c r="F30" s="215"/>
      <c r="G30" s="206"/>
      <c r="H30" s="216"/>
      <c r="I30" s="208"/>
      <c r="J30" s="217"/>
      <c r="K30" s="208"/>
      <c r="L30" s="215"/>
      <c r="M30" s="208"/>
      <c r="N30" s="216"/>
      <c r="O30" s="208"/>
      <c r="P30" s="215"/>
    </row>
    <row r="31" spans="2:18" x14ac:dyDescent="0.25">
      <c r="B31" s="13"/>
      <c r="C31" s="21"/>
      <c r="D31" s="17" t="s">
        <v>42</v>
      </c>
      <c r="E31" s="291"/>
      <c r="F31" s="289"/>
      <c r="G31" s="292"/>
      <c r="H31" s="293"/>
      <c r="I31" s="290"/>
      <c r="J31" s="294"/>
      <c r="K31" s="291"/>
      <c r="L31" s="289"/>
      <c r="M31" s="290"/>
      <c r="N31" s="293"/>
      <c r="O31" s="290"/>
      <c r="P31" s="289"/>
    </row>
    <row r="32" spans="2:18" x14ac:dyDescent="0.25">
      <c r="B32" s="13"/>
      <c r="C32" s="21"/>
      <c r="D32" s="17" t="s">
        <v>105</v>
      </c>
      <c r="E32" s="290"/>
      <c r="F32" s="289"/>
      <c r="G32" s="292"/>
      <c r="H32" s="293"/>
      <c r="I32" s="290"/>
      <c r="J32" s="294"/>
      <c r="K32" s="290"/>
      <c r="L32" s="289"/>
      <c r="M32" s="290">
        <v>3933</v>
      </c>
      <c r="N32" s="293">
        <v>3933</v>
      </c>
      <c r="O32" s="290"/>
      <c r="P32" s="289"/>
      <c r="R32" s="305"/>
    </row>
    <row r="33" spans="2:18" x14ac:dyDescent="0.25">
      <c r="B33" s="13"/>
      <c r="C33" s="21"/>
      <c r="D33" s="17" t="s">
        <v>104</v>
      </c>
      <c r="E33" s="290"/>
      <c r="F33" s="289"/>
      <c r="G33" s="292"/>
      <c r="H33" s="293"/>
      <c r="I33" s="290"/>
      <c r="J33" s="294"/>
      <c r="K33" s="290"/>
      <c r="L33" s="289"/>
      <c r="M33" s="290"/>
      <c r="N33" s="293"/>
      <c r="O33" s="290"/>
      <c r="P33" s="289"/>
    </row>
    <row r="34" spans="2:18" x14ac:dyDescent="0.25">
      <c r="B34" s="13"/>
      <c r="C34" s="21">
        <v>3.3</v>
      </c>
      <c r="D34" s="17" t="s">
        <v>21</v>
      </c>
      <c r="E34" s="291"/>
      <c r="F34" s="289"/>
      <c r="G34" s="292"/>
      <c r="H34" s="293"/>
      <c r="I34" s="290"/>
      <c r="J34" s="294"/>
      <c r="K34" s="291"/>
      <c r="L34" s="289"/>
      <c r="M34" s="290"/>
      <c r="N34" s="293"/>
      <c r="O34" s="290"/>
      <c r="P34" s="289"/>
    </row>
    <row r="35" spans="2:18" x14ac:dyDescent="0.25">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7866</v>
      </c>
      <c r="N35" s="70">
        <f t="shared" si="0"/>
        <v>7866</v>
      </c>
      <c r="O35" s="69">
        <f t="shared" si="0"/>
        <v>0</v>
      </c>
      <c r="P35" s="70">
        <f t="shared" si="0"/>
        <v>0</v>
      </c>
    </row>
    <row r="36" spans="2:18" s="147" customFormat="1" x14ac:dyDescent="0.25">
      <c r="B36" s="45"/>
      <c r="C36" s="46"/>
      <c r="D36" s="47"/>
      <c r="E36" s="210"/>
      <c r="F36" s="211"/>
      <c r="G36" s="212"/>
      <c r="H36" s="213"/>
      <c r="I36" s="210"/>
      <c r="J36" s="214"/>
      <c r="K36" s="210"/>
      <c r="L36" s="211"/>
      <c r="M36" s="210"/>
      <c r="N36" s="213"/>
      <c r="O36" s="210"/>
      <c r="P36" s="211"/>
    </row>
    <row r="37" spans="2:18" x14ac:dyDescent="0.25">
      <c r="B37" s="24" t="s">
        <v>3</v>
      </c>
      <c r="C37" s="22" t="s">
        <v>47</v>
      </c>
      <c r="D37" s="23"/>
      <c r="E37" s="208"/>
      <c r="F37" s="215"/>
      <c r="G37" s="206"/>
      <c r="H37" s="216"/>
      <c r="I37" s="208"/>
      <c r="J37" s="217"/>
      <c r="K37" s="208"/>
      <c r="L37" s="215"/>
      <c r="M37" s="208"/>
      <c r="N37" s="216"/>
      <c r="O37" s="208"/>
      <c r="P37" s="215"/>
    </row>
    <row r="38" spans="2:18" x14ac:dyDescent="0.25">
      <c r="B38" s="16"/>
      <c r="C38" s="21">
        <v>4.0999999999999996</v>
      </c>
      <c r="D38" s="17" t="s">
        <v>18</v>
      </c>
      <c r="E38" s="290"/>
      <c r="F38" s="289"/>
      <c r="G38" s="290"/>
      <c r="H38" s="289"/>
      <c r="I38" s="290"/>
      <c r="J38" s="289"/>
      <c r="K38" s="290"/>
      <c r="L38" s="289"/>
      <c r="M38" s="290"/>
      <c r="N38" s="289"/>
      <c r="O38" s="290"/>
      <c r="P38" s="289"/>
    </row>
    <row r="39" spans="2:18" x14ac:dyDescent="0.25">
      <c r="B39" s="16"/>
      <c r="C39" s="21">
        <v>4.2</v>
      </c>
      <c r="D39" s="17" t="s">
        <v>19</v>
      </c>
      <c r="E39" s="290"/>
      <c r="F39" s="289"/>
      <c r="G39" s="290"/>
      <c r="H39" s="289"/>
      <c r="I39" s="290"/>
      <c r="J39" s="289"/>
      <c r="K39" s="290"/>
      <c r="L39" s="289"/>
      <c r="M39" s="290">
        <v>42773.13</v>
      </c>
      <c r="N39" s="290">
        <v>42773.13</v>
      </c>
      <c r="O39" s="290"/>
      <c r="P39" s="289"/>
      <c r="R39" s="306"/>
    </row>
    <row r="40" spans="2:18" x14ac:dyDescent="0.25">
      <c r="B40" s="16"/>
      <c r="C40" s="21">
        <v>4.3</v>
      </c>
      <c r="D40" s="17" t="s">
        <v>22</v>
      </c>
      <c r="E40" s="208"/>
      <c r="F40" s="215"/>
      <c r="G40" s="208"/>
      <c r="H40" s="215"/>
      <c r="I40" s="208"/>
      <c r="J40" s="215"/>
      <c r="K40" s="208"/>
      <c r="L40" s="215"/>
      <c r="M40" s="208"/>
      <c r="N40" s="215"/>
      <c r="O40" s="208"/>
      <c r="P40" s="215"/>
    </row>
    <row r="41" spans="2:18" ht="17.25" customHeight="1" x14ac:dyDescent="0.25">
      <c r="B41" s="16"/>
      <c r="C41" s="21"/>
      <c r="D41" s="15" t="s">
        <v>124</v>
      </c>
      <c r="E41" s="291"/>
      <c r="F41" s="289"/>
      <c r="G41" s="291"/>
      <c r="H41" s="289"/>
      <c r="I41" s="291"/>
      <c r="J41" s="289"/>
      <c r="K41" s="291"/>
      <c r="L41" s="289"/>
      <c r="M41" s="290">
        <v>0</v>
      </c>
      <c r="N41" s="307">
        <v>0</v>
      </c>
      <c r="O41" s="291"/>
      <c r="P41" s="289"/>
      <c r="R41" s="305"/>
    </row>
    <row r="42" spans="2:18" x14ac:dyDescent="0.25">
      <c r="B42" s="16"/>
      <c r="C42" s="25"/>
      <c r="D42" s="17" t="s">
        <v>125</v>
      </c>
      <c r="E42" s="291"/>
      <c r="F42" s="289"/>
      <c r="G42" s="291"/>
      <c r="H42" s="289"/>
      <c r="I42" s="291"/>
      <c r="J42" s="289"/>
      <c r="K42" s="291"/>
      <c r="L42" s="289"/>
      <c r="M42" s="290"/>
      <c r="N42" s="289"/>
      <c r="O42" s="291"/>
      <c r="P42" s="289"/>
    </row>
    <row r="43" spans="2:18" x14ac:dyDescent="0.25">
      <c r="B43" s="16"/>
      <c r="C43" s="21">
        <v>4.4000000000000004</v>
      </c>
      <c r="D43" s="17" t="s">
        <v>20</v>
      </c>
      <c r="E43" s="291"/>
      <c r="F43" s="292"/>
      <c r="G43" s="291"/>
      <c r="H43" s="292"/>
      <c r="I43" s="291"/>
      <c r="J43" s="292"/>
      <c r="K43" s="291"/>
      <c r="L43" s="292"/>
      <c r="M43" s="290">
        <f>10423.72+6317.44+2000+676.39</f>
        <v>19417.55</v>
      </c>
      <c r="N43" s="290">
        <f>10423.72+6317.44+2000+676.39</f>
        <v>19417.55</v>
      </c>
      <c r="O43" s="291"/>
      <c r="P43" s="289"/>
      <c r="R43" s="306"/>
    </row>
    <row r="44" spans="2:18" x14ac:dyDescent="0.25">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62190.679999999993</v>
      </c>
      <c r="N44" s="74">
        <f t="shared" si="1"/>
        <v>62190.679999999993</v>
      </c>
      <c r="O44" s="71">
        <f t="shared" si="1"/>
        <v>0</v>
      </c>
      <c r="P44" s="72">
        <f t="shared" si="1"/>
        <v>0</v>
      </c>
    </row>
    <row r="45" spans="2:18" s="147" customFormat="1" x14ac:dyDescent="0.25">
      <c r="B45" s="42"/>
      <c r="C45" s="43"/>
      <c r="D45" s="44"/>
      <c r="E45" s="208"/>
      <c r="F45" s="215"/>
      <c r="G45" s="206"/>
      <c r="H45" s="216"/>
      <c r="I45" s="208"/>
      <c r="J45" s="217"/>
      <c r="K45" s="208"/>
      <c r="L45" s="215"/>
      <c r="M45" s="208"/>
      <c r="N45" s="216"/>
      <c r="O45" s="208"/>
      <c r="P45" s="215"/>
    </row>
    <row r="46" spans="2:18" x14ac:dyDescent="0.25">
      <c r="B46" s="24" t="s">
        <v>4</v>
      </c>
      <c r="C46" s="27" t="s">
        <v>48</v>
      </c>
      <c r="D46" s="28"/>
      <c r="E46" s="208"/>
      <c r="F46" s="215"/>
      <c r="G46" s="206"/>
      <c r="H46" s="216"/>
      <c r="I46" s="208"/>
      <c r="J46" s="217"/>
      <c r="K46" s="208"/>
      <c r="L46" s="215"/>
      <c r="M46" s="208"/>
      <c r="N46" s="216"/>
      <c r="O46" s="208"/>
      <c r="P46" s="215"/>
    </row>
    <row r="47" spans="2:18" s="147" customFormat="1" x14ac:dyDescent="0.25">
      <c r="B47" s="19"/>
      <c r="C47" s="21">
        <v>5.0999999999999996</v>
      </c>
      <c r="D47" s="17" t="s">
        <v>5</v>
      </c>
      <c r="E47" s="183"/>
      <c r="F47" s="184"/>
      <c r="G47" s="183"/>
      <c r="H47" s="184"/>
      <c r="I47" s="183"/>
      <c r="J47" s="184"/>
      <c r="K47" s="183"/>
      <c r="L47" s="184"/>
      <c r="M47" s="183">
        <f>+'[1]State Breakouts'!$K$7</f>
        <v>218</v>
      </c>
      <c r="N47" s="184">
        <f>+M47</f>
        <v>218</v>
      </c>
      <c r="O47" s="183"/>
      <c r="P47" s="6"/>
    </row>
    <row r="48" spans="2:18" s="147" customFormat="1" x14ac:dyDescent="0.25">
      <c r="B48" s="19"/>
      <c r="C48" s="21">
        <v>5.2</v>
      </c>
      <c r="D48" s="17" t="s">
        <v>27</v>
      </c>
      <c r="E48" s="183"/>
      <c r="F48" s="184"/>
      <c r="G48" s="183"/>
      <c r="H48" s="184"/>
      <c r="I48" s="183"/>
      <c r="J48" s="184"/>
      <c r="K48" s="183"/>
      <c r="L48" s="184"/>
      <c r="M48" s="183">
        <f>+'[1]State Breakouts'!$L$7</f>
        <v>3443</v>
      </c>
      <c r="N48" s="184">
        <f>+M48</f>
        <v>3443</v>
      </c>
      <c r="O48" s="183"/>
      <c r="P48" s="297"/>
    </row>
    <row r="49" spans="2:16" s="147" customFormat="1" ht="13.8" thickBot="1" x14ac:dyDescent="0.3">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286.91666666666669</v>
      </c>
      <c r="N49" s="185">
        <f>N48/12</f>
        <v>286.91666666666669</v>
      </c>
      <c r="O49" s="189">
        <f t="shared" si="2"/>
        <v>0</v>
      </c>
      <c r="P49" s="185">
        <f t="shared" si="2"/>
        <v>0</v>
      </c>
    </row>
    <row r="50" spans="2:16" ht="25.95" customHeight="1" x14ac:dyDescent="0.25">
      <c r="B50" s="36"/>
      <c r="C50" s="37"/>
      <c r="D50" s="38"/>
      <c r="E50" s="313"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16" ht="25.95" customHeight="1" x14ac:dyDescent="0.25">
      <c r="B51" s="39"/>
      <c r="C51" s="40"/>
      <c r="D51" s="41"/>
      <c r="E51" s="314"/>
      <c r="F51" s="221"/>
      <c r="G51" s="221"/>
      <c r="H51" s="221"/>
      <c r="I51" s="221"/>
      <c r="J51" s="221"/>
      <c r="K51" s="222"/>
      <c r="L51" s="221"/>
      <c r="M51" s="221"/>
      <c r="N51" s="221"/>
      <c r="O51" s="221"/>
      <c r="P51" s="223"/>
    </row>
    <row r="52" spans="2:16" x14ac:dyDescent="0.25">
      <c r="B52" s="29" t="s">
        <v>56</v>
      </c>
      <c r="C52" s="30" t="s">
        <v>53</v>
      </c>
      <c r="D52" s="26"/>
      <c r="E52" s="295"/>
      <c r="F52" s="224"/>
      <c r="G52" s="224"/>
      <c r="H52" s="224"/>
      <c r="I52" s="224"/>
      <c r="J52" s="224"/>
      <c r="K52" s="222"/>
      <c r="L52" s="224"/>
      <c r="M52" s="224"/>
      <c r="N52" s="224"/>
      <c r="O52" s="224"/>
      <c r="P52" s="225"/>
    </row>
    <row r="53" spans="2:16" ht="13.8" thickBot="1" x14ac:dyDescent="0.3">
      <c r="B53" s="31" t="s">
        <v>57</v>
      </c>
      <c r="C53" s="32" t="s">
        <v>131</v>
      </c>
      <c r="D53" s="33"/>
      <c r="E53" s="296"/>
      <c r="F53" s="226"/>
      <c r="G53" s="226"/>
      <c r="H53" s="226"/>
      <c r="I53" s="226"/>
      <c r="J53" s="226"/>
      <c r="K53" s="227"/>
      <c r="L53" s="226"/>
      <c r="M53" s="226"/>
      <c r="N53" s="226"/>
      <c r="O53" s="226"/>
      <c r="P53" s="228"/>
    </row>
    <row r="54" spans="2:16" x14ac:dyDescent="0.25">
      <c r="B54" s="2"/>
      <c r="C54" s="2"/>
      <c r="D54" s="2"/>
      <c r="E54" s="169"/>
      <c r="F54" s="169"/>
      <c r="G54" s="169"/>
      <c r="H54" s="169"/>
      <c r="I54" s="169"/>
      <c r="J54" s="169"/>
      <c r="K54" s="169"/>
      <c r="L54" s="169"/>
      <c r="M54" s="169"/>
      <c r="N54" s="169"/>
      <c r="O54" s="169"/>
      <c r="P54" s="169"/>
    </row>
    <row r="55" spans="2:16" x14ac:dyDescent="0.25">
      <c r="B55" s="51" t="s">
        <v>61</v>
      </c>
      <c r="C55" s="51"/>
      <c r="D55" s="51"/>
      <c r="E55" s="169"/>
      <c r="F55" s="169"/>
      <c r="G55" s="169"/>
      <c r="H55" s="169"/>
      <c r="I55" s="169"/>
      <c r="J55" s="169"/>
      <c r="K55" s="169"/>
      <c r="L55" s="169"/>
      <c r="M55" s="169"/>
      <c r="N55" s="169"/>
      <c r="O55" s="169"/>
      <c r="P55" s="169"/>
    </row>
    <row r="56" spans="2:16" ht="13.2" customHeight="1" x14ac:dyDescent="0.25">
      <c r="B56" s="51"/>
      <c r="C56" s="317" t="s">
        <v>143</v>
      </c>
      <c r="D56" s="317"/>
      <c r="E56" s="169"/>
      <c r="F56" s="169"/>
      <c r="G56" s="169"/>
      <c r="H56" s="169"/>
      <c r="I56" s="169"/>
      <c r="J56" s="169"/>
      <c r="K56" s="169"/>
      <c r="L56" s="169"/>
      <c r="M56" s="169"/>
      <c r="N56" s="169"/>
      <c r="O56" s="169"/>
      <c r="P56" s="169"/>
    </row>
    <row r="57" spans="2:16" x14ac:dyDescent="0.25">
      <c r="B57" s="51"/>
      <c r="C57" s="51" t="s">
        <v>71</v>
      </c>
      <c r="D57" s="50"/>
      <c r="E57" s="169"/>
      <c r="F57" s="169"/>
      <c r="G57" s="169"/>
      <c r="H57" s="169"/>
      <c r="I57" s="169"/>
      <c r="J57" s="169"/>
      <c r="K57" s="169"/>
      <c r="L57" s="169"/>
      <c r="M57" s="169"/>
      <c r="N57" s="169"/>
      <c r="O57" s="169"/>
      <c r="P57" s="169"/>
    </row>
    <row r="58" spans="2:16" ht="13.2" customHeight="1" x14ac:dyDescent="0.25">
      <c r="B58" s="51"/>
      <c r="C58" s="51" t="s">
        <v>66</v>
      </c>
      <c r="D58" s="50"/>
    </row>
    <row r="59" spans="2:16" ht="13.2" customHeight="1" x14ac:dyDescent="0.25">
      <c r="B59" s="89"/>
      <c r="C59" s="317" t="s">
        <v>102</v>
      </c>
      <c r="D59" s="317"/>
      <c r="E59" s="191"/>
    </row>
    <row r="60" spans="2:16" ht="13.2" customHeight="1" x14ac:dyDescent="0.25">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52" priority="83" stopIfTrue="1" operator="lessThan">
      <formula>0</formula>
    </cfRule>
  </conditionalFormatting>
  <conditionalFormatting sqref="K28:K29 K31:K34 M28 M31 O28:O29 O31:O34 O44 M44 K44 M33:M34">
    <cfRule type="cellIs" dxfId="51" priority="52" stopIfTrue="1" operator="lessThan">
      <formula>0</formula>
    </cfRule>
  </conditionalFormatting>
  <conditionalFormatting sqref="G35:H35">
    <cfRule type="cellIs" dxfId="50" priority="24" stopIfTrue="1" operator="lessThan">
      <formula>0</formula>
    </cfRule>
  </conditionalFormatting>
  <conditionalFormatting sqref="I35:J35">
    <cfRule type="cellIs" dxfId="49" priority="23" stopIfTrue="1" operator="lessThan">
      <formula>0</formula>
    </cfRule>
  </conditionalFormatting>
  <conditionalFormatting sqref="K35:L35">
    <cfRule type="cellIs" dxfId="48" priority="22" stopIfTrue="1" operator="lessThan">
      <formula>0</formula>
    </cfRule>
  </conditionalFormatting>
  <conditionalFormatting sqref="M35:N35">
    <cfRule type="cellIs" dxfId="47" priority="21" stopIfTrue="1" operator="lessThan">
      <formula>0</formula>
    </cfRule>
  </conditionalFormatting>
  <conditionalFormatting sqref="O35:P35">
    <cfRule type="cellIs" dxfId="46" priority="20" stopIfTrue="1" operator="lessThan">
      <formula>0</formula>
    </cfRule>
  </conditionalFormatting>
  <conditionalFormatting sqref="G38:G39 I38:I39 K38:K39 M38 O38:O39">
    <cfRule type="cellIs" dxfId="45" priority="19" stopIfTrue="1" operator="lessThan">
      <formula>0</formula>
    </cfRule>
  </conditionalFormatting>
  <conditionalFormatting sqref="F43">
    <cfRule type="cellIs" dxfId="44" priority="18" stopIfTrue="1" operator="lessThan">
      <formula>0</formula>
    </cfRule>
  </conditionalFormatting>
  <conditionalFormatting sqref="E43">
    <cfRule type="cellIs" dxfId="43" priority="16" stopIfTrue="1" operator="lessThan">
      <formula>0</formula>
    </cfRule>
  </conditionalFormatting>
  <conditionalFormatting sqref="H43 J43 L43">
    <cfRule type="cellIs" dxfId="42" priority="14" stopIfTrue="1" operator="lessThan">
      <formula>0</formula>
    </cfRule>
  </conditionalFormatting>
  <conditionalFormatting sqref="G43 I43 K43 O43">
    <cfRule type="cellIs" dxfId="41" priority="13" stopIfTrue="1" operator="lessThan">
      <formula>0</formula>
    </cfRule>
  </conditionalFormatting>
  <conditionalFormatting sqref="G41:G42 I41:I42 K41:K42 M42 O41:O42">
    <cfRule type="cellIs" dxfId="40" priority="12" stopIfTrue="1" operator="lessThan">
      <formula>0</formula>
    </cfRule>
  </conditionalFormatting>
  <conditionalFormatting sqref="G47:O48">
    <cfRule type="cellIs" dxfId="39" priority="11" stopIfTrue="1" operator="lessThan">
      <formula>0</formula>
    </cfRule>
  </conditionalFormatting>
  <conditionalFormatting sqref="M32">
    <cfRule type="cellIs" dxfId="38" priority="8" stopIfTrue="1" operator="lessThan">
      <formula>0</formula>
    </cfRule>
  </conditionalFormatting>
  <conditionalFormatting sqref="M29">
    <cfRule type="cellIs" dxfId="37" priority="7" stopIfTrue="1" operator="lessThan">
      <formula>0</formula>
    </cfRule>
  </conditionalFormatting>
  <conditionalFormatting sqref="M39">
    <cfRule type="cellIs" dxfId="36" priority="6" stopIfTrue="1" operator="lessThan">
      <formula>0</formula>
    </cfRule>
  </conditionalFormatting>
  <conditionalFormatting sqref="N39">
    <cfRule type="cellIs" dxfId="35" priority="5" stopIfTrue="1" operator="lessThan">
      <formula>0</formula>
    </cfRule>
  </conditionalFormatting>
  <conditionalFormatting sqref="M41">
    <cfRule type="cellIs" dxfId="34" priority="4" stopIfTrue="1" operator="lessThan">
      <formula>0</formula>
    </cfRule>
  </conditionalFormatting>
  <conditionalFormatting sqref="M43">
    <cfRule type="cellIs" dxfId="33" priority="3" stopIfTrue="1" operator="lessThan">
      <formula>0</formula>
    </cfRule>
  </conditionalFormatting>
  <conditionalFormatting sqref="N43">
    <cfRule type="cellIs" dxfId="32"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R59"/>
  <sheetViews>
    <sheetView topLeftCell="A13" zoomScale="80" zoomScaleNormal="80" workbookViewId="0">
      <pane xSplit="4" ySplit="8" topLeftCell="M21" activePane="bottomRight" state="frozen"/>
      <selection activeCell="A13" sqref="A13"/>
      <selection pane="topRight" activeCell="E13" sqref="E13"/>
      <selection pane="bottomLeft" activeCell="A21" sqref="A21"/>
      <selection pane="bottomRight" activeCell="M23" sqref="M23:N24"/>
    </sheetView>
  </sheetViews>
  <sheetFormatPr defaultColWidth="9.33203125" defaultRowHeight="13.2" x14ac:dyDescent="0.25"/>
  <cols>
    <col min="1" max="1" width="1.6640625" style="147" customWidth="1"/>
    <col min="2" max="2" width="3.5546875" style="148" customWidth="1"/>
    <col min="3" max="3" width="5.44140625" style="148" customWidth="1"/>
    <col min="4" max="4" width="69.44140625" style="148" customWidth="1"/>
    <col min="5" max="5" width="24.109375" style="148" customWidth="1"/>
    <col min="6" max="6" width="27.44140625" style="148" customWidth="1"/>
    <col min="7" max="7" width="17.88671875" style="148" customWidth="1"/>
    <col min="8" max="8" width="25.109375" style="148" customWidth="1"/>
    <col min="9" max="16" width="19.44140625" style="148" customWidth="1"/>
    <col min="17" max="16384" width="9.33203125" style="148"/>
  </cols>
  <sheetData>
    <row r="1" spans="1:16" x14ac:dyDescent="0.25">
      <c r="B1" s="1" t="s">
        <v>144</v>
      </c>
      <c r="C1" s="2"/>
      <c r="D1" s="2"/>
    </row>
    <row r="2" spans="1:16" s="147" customFormat="1" x14ac:dyDescent="0.25">
      <c r="B2" s="88" t="s">
        <v>148</v>
      </c>
      <c r="C2" s="9"/>
      <c r="D2" s="9"/>
    </row>
    <row r="3" spans="1:16" x14ac:dyDescent="0.25">
      <c r="B3" s="1" t="s">
        <v>60</v>
      </c>
      <c r="C3" s="2"/>
      <c r="D3" s="158"/>
    </row>
    <row r="4" spans="1:16" x14ac:dyDescent="0.25">
      <c r="B4" s="2"/>
      <c r="C4" s="2"/>
      <c r="D4" s="2"/>
    </row>
    <row r="5" spans="1:16" s="137" customFormat="1" x14ac:dyDescent="0.25">
      <c r="A5" s="149"/>
      <c r="B5" s="60" t="s">
        <v>88</v>
      </c>
      <c r="C5" s="3"/>
      <c r="D5" s="3"/>
      <c r="E5" s="148"/>
      <c r="F5" s="148"/>
      <c r="G5" s="148"/>
      <c r="I5" s="148"/>
      <c r="J5" s="148"/>
      <c r="K5" s="148"/>
      <c r="L5" s="148"/>
      <c r="M5" s="148"/>
      <c r="O5" s="148"/>
      <c r="P5" s="148"/>
    </row>
    <row r="6" spans="1:16" s="137" customFormat="1" x14ac:dyDescent="0.25">
      <c r="A6" s="149"/>
      <c r="B6" s="318">
        <f>'Cover Page'!C7</f>
        <v>0</v>
      </c>
      <c r="C6" s="319"/>
      <c r="D6" s="319"/>
      <c r="E6" s="340" t="s">
        <v>126</v>
      </c>
      <c r="F6" s="340"/>
      <c r="G6" s="147"/>
      <c r="H6" s="150"/>
      <c r="K6" s="342"/>
      <c r="L6" s="342"/>
      <c r="M6" s="147"/>
      <c r="N6" s="150"/>
    </row>
    <row r="7" spans="1:16" s="137" customFormat="1" x14ac:dyDescent="0.25">
      <c r="A7" s="149"/>
      <c r="B7" s="60" t="s">
        <v>89</v>
      </c>
      <c r="C7" s="3"/>
      <c r="D7" s="3"/>
      <c r="E7" s="341"/>
      <c r="F7" s="341"/>
      <c r="G7" s="147"/>
      <c r="H7" s="147"/>
      <c r="K7" s="147"/>
      <c r="L7" s="147"/>
      <c r="M7" s="147"/>
      <c r="N7" s="147"/>
    </row>
    <row r="8" spans="1:16" s="137" customFormat="1" x14ac:dyDescent="0.25">
      <c r="A8" s="149"/>
      <c r="B8" s="320" t="str">
        <f>'Cover Page'!C8</f>
        <v>Securian Life Insurance Company</v>
      </c>
      <c r="C8" s="319"/>
      <c r="D8" s="319"/>
      <c r="E8" s="341"/>
      <c r="F8" s="341"/>
      <c r="G8" s="147"/>
      <c r="H8" s="150"/>
      <c r="I8" s="148"/>
      <c r="J8" s="148"/>
      <c r="K8" s="342"/>
      <c r="L8" s="342"/>
      <c r="M8" s="147"/>
      <c r="N8" s="150"/>
      <c r="O8" s="148"/>
      <c r="P8" s="148"/>
    </row>
    <row r="9" spans="1:16" s="137" customFormat="1" x14ac:dyDescent="0.25">
      <c r="A9" s="149"/>
      <c r="B9" s="61" t="s">
        <v>91</v>
      </c>
      <c r="C9" s="3"/>
      <c r="D9" s="3"/>
      <c r="E9" s="341"/>
      <c r="F9" s="341"/>
      <c r="G9" s="149"/>
      <c r="H9" s="149"/>
      <c r="I9" s="148"/>
      <c r="J9" s="148"/>
      <c r="K9" s="151"/>
      <c r="L9" s="151"/>
      <c r="M9" s="149"/>
      <c r="N9" s="149"/>
      <c r="O9" s="148"/>
      <c r="P9" s="148"/>
    </row>
    <row r="10" spans="1:16" s="137" customFormat="1" x14ac:dyDescent="0.25">
      <c r="A10" s="149"/>
      <c r="B10" s="321">
        <f>'Cover Page'!C9</f>
        <v>0</v>
      </c>
      <c r="C10" s="319"/>
      <c r="D10" s="319"/>
      <c r="E10" s="341"/>
      <c r="F10" s="341"/>
      <c r="G10" s="149"/>
      <c r="H10" s="150"/>
      <c r="I10" s="148"/>
      <c r="J10" s="148"/>
      <c r="K10" s="342"/>
      <c r="L10" s="342"/>
      <c r="M10" s="149"/>
      <c r="N10" s="150"/>
      <c r="O10" s="148"/>
      <c r="P10" s="148"/>
    </row>
    <row r="11" spans="1:16" s="137" customFormat="1" x14ac:dyDescent="0.25">
      <c r="A11" s="149"/>
      <c r="B11" s="61" t="s">
        <v>86</v>
      </c>
      <c r="C11" s="3"/>
      <c r="D11" s="3"/>
      <c r="E11" s="341"/>
      <c r="F11" s="341"/>
      <c r="G11" s="149"/>
      <c r="H11" s="152"/>
      <c r="I11" s="148"/>
      <c r="J11" s="148"/>
      <c r="K11" s="151"/>
      <c r="L11" s="151"/>
      <c r="M11" s="149"/>
      <c r="N11" s="152"/>
      <c r="O11" s="148"/>
      <c r="P11" s="148"/>
    </row>
    <row r="12" spans="1:16" s="137" customFormat="1" x14ac:dyDescent="0.25">
      <c r="A12" s="149"/>
      <c r="B12" s="321" t="str">
        <f>'Cover Page'!C6</f>
        <v>2017</v>
      </c>
      <c r="C12" s="319"/>
      <c r="D12" s="319"/>
      <c r="E12" s="342"/>
      <c r="F12" s="342"/>
      <c r="G12" s="149"/>
      <c r="H12" s="150"/>
      <c r="I12" s="148"/>
      <c r="J12" s="148"/>
      <c r="K12" s="342"/>
      <c r="L12" s="342"/>
      <c r="M12" s="149"/>
      <c r="N12" s="150"/>
      <c r="O12" s="148"/>
      <c r="P12" s="148"/>
    </row>
    <row r="13" spans="1:16" s="137" customFormat="1" x14ac:dyDescent="0.25">
      <c r="A13" s="149"/>
      <c r="B13" s="148"/>
      <c r="C13" s="148"/>
      <c r="D13" s="147"/>
      <c r="G13" s="153"/>
      <c r="H13" s="153"/>
      <c r="I13" s="148"/>
      <c r="J13" s="148"/>
      <c r="M13" s="153"/>
      <c r="N13" s="153"/>
      <c r="O13" s="148"/>
      <c r="P13" s="148"/>
    </row>
    <row r="14" spans="1:16" ht="13.8" thickBot="1" x14ac:dyDescent="0.3">
      <c r="D14" s="154"/>
    </row>
    <row r="15" spans="1:16" ht="13.65" customHeight="1" thickBot="1" x14ac:dyDescent="0.3">
      <c r="D15" s="147"/>
      <c r="E15" s="330" t="s">
        <v>33</v>
      </c>
      <c r="F15" s="331"/>
      <c r="G15" s="331"/>
      <c r="H15" s="331"/>
      <c r="I15" s="331"/>
      <c r="J15" s="331"/>
      <c r="K15" s="330" t="s">
        <v>33</v>
      </c>
      <c r="L15" s="331"/>
      <c r="M15" s="331"/>
      <c r="N15" s="331"/>
      <c r="O15" s="331"/>
      <c r="P15" s="332"/>
    </row>
    <row r="16" spans="1:16" ht="13.65" customHeight="1" thickBot="1" x14ac:dyDescent="0.3">
      <c r="D16" s="147"/>
      <c r="E16" s="333" t="s">
        <v>107</v>
      </c>
      <c r="F16" s="345"/>
      <c r="G16" s="345"/>
      <c r="H16" s="345"/>
      <c r="I16" s="345"/>
      <c r="J16" s="346"/>
      <c r="K16" s="333" t="s">
        <v>108</v>
      </c>
      <c r="L16" s="345"/>
      <c r="M16" s="345"/>
      <c r="N16" s="345"/>
      <c r="O16" s="345"/>
      <c r="P16" s="346"/>
    </row>
    <row r="17" spans="2:18" ht="13.65" customHeight="1" thickBot="1" x14ac:dyDescent="0.3">
      <c r="D17" s="147"/>
      <c r="E17" s="343" t="s">
        <v>8</v>
      </c>
      <c r="F17" s="344"/>
      <c r="G17" s="343" t="s">
        <v>9</v>
      </c>
      <c r="H17" s="344"/>
      <c r="I17" s="336" t="s">
        <v>10</v>
      </c>
      <c r="J17" s="337"/>
      <c r="K17" s="343" t="s">
        <v>8</v>
      </c>
      <c r="L17" s="344"/>
      <c r="M17" s="343" t="s">
        <v>9</v>
      </c>
      <c r="N17" s="344"/>
      <c r="O17" s="336" t="s">
        <v>10</v>
      </c>
      <c r="P17" s="337"/>
    </row>
    <row r="18" spans="2:18" ht="13.65" customHeight="1" x14ac:dyDescent="0.25">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8" ht="21" customHeight="1" thickBot="1" x14ac:dyDescent="0.3">
      <c r="B19" s="323" t="s">
        <v>157</v>
      </c>
      <c r="C19" s="324"/>
      <c r="D19" s="325"/>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8" s="147" customFormat="1" ht="21" customHeight="1" x14ac:dyDescent="0.25">
      <c r="B20" s="326"/>
      <c r="C20" s="327"/>
      <c r="D20" s="328"/>
      <c r="E20" s="94">
        <v>1</v>
      </c>
      <c r="F20" s="95">
        <v>2</v>
      </c>
      <c r="G20" s="94">
        <v>3</v>
      </c>
      <c r="H20" s="95">
        <v>4</v>
      </c>
      <c r="I20" s="94">
        <v>5</v>
      </c>
      <c r="J20" s="95">
        <v>6</v>
      </c>
      <c r="K20" s="94">
        <v>7</v>
      </c>
      <c r="L20" s="95">
        <v>8</v>
      </c>
      <c r="M20" s="94">
        <v>9</v>
      </c>
      <c r="N20" s="95">
        <v>10</v>
      </c>
      <c r="O20" s="94">
        <v>11</v>
      </c>
      <c r="P20" s="95">
        <v>12</v>
      </c>
    </row>
    <row r="21" spans="2:18" x14ac:dyDescent="0.25">
      <c r="B21" s="10" t="s">
        <v>0</v>
      </c>
      <c r="C21" s="22" t="s">
        <v>64</v>
      </c>
      <c r="D21" s="90"/>
      <c r="E21" s="275"/>
      <c r="F21" s="276"/>
      <c r="G21" s="275"/>
      <c r="H21" s="277"/>
      <c r="I21" s="275"/>
      <c r="J21" s="276"/>
      <c r="K21" s="275"/>
      <c r="L21" s="276"/>
      <c r="M21" s="275"/>
      <c r="N21" s="277"/>
      <c r="O21" s="275"/>
      <c r="P21" s="276"/>
    </row>
    <row r="22" spans="2:18" x14ac:dyDescent="0.25">
      <c r="B22" s="13"/>
      <c r="C22" s="14">
        <v>1.1000000000000001</v>
      </c>
      <c r="D22" s="17" t="s">
        <v>15</v>
      </c>
      <c r="E22" s="282"/>
      <c r="F22" s="281"/>
      <c r="G22" s="282"/>
      <c r="H22" s="281"/>
      <c r="I22" s="282"/>
      <c r="J22" s="281"/>
      <c r="K22" s="282"/>
      <c r="L22" s="281"/>
      <c r="M22" s="282">
        <f>+'[2]Loss Ratios by State'!$P$35+'[2]Loss Ratios by State'!$P$36</f>
        <v>204641.5</v>
      </c>
      <c r="N22" s="281">
        <f>+M22</f>
        <v>204641.5</v>
      </c>
      <c r="O22" s="282"/>
      <c r="P22" s="281"/>
    </row>
    <row r="23" spans="2:18" x14ac:dyDescent="0.25">
      <c r="B23" s="13"/>
      <c r="C23" s="14">
        <v>1.2</v>
      </c>
      <c r="D23" s="17" t="s">
        <v>16</v>
      </c>
      <c r="E23" s="282"/>
      <c r="F23" s="281"/>
      <c r="G23" s="282"/>
      <c r="H23" s="281"/>
      <c r="I23" s="282"/>
      <c r="J23" s="281"/>
      <c r="K23" s="282"/>
      <c r="L23" s="281"/>
      <c r="M23" s="282"/>
      <c r="N23" s="281"/>
      <c r="O23" s="282"/>
      <c r="P23" s="281"/>
    </row>
    <row r="24" spans="2:18" x14ac:dyDescent="0.25">
      <c r="B24" s="13"/>
      <c r="C24" s="14">
        <v>1.3</v>
      </c>
      <c r="D24" s="17" t="s">
        <v>34</v>
      </c>
      <c r="E24" s="282"/>
      <c r="F24" s="281"/>
      <c r="G24" s="282"/>
      <c r="H24" s="281"/>
      <c r="I24" s="282"/>
      <c r="J24" s="281"/>
      <c r="K24" s="282"/>
      <c r="L24" s="281"/>
      <c r="M24" s="282">
        <v>7502.6500000000005</v>
      </c>
      <c r="N24" s="282">
        <v>7502.6500000000005</v>
      </c>
      <c r="O24" s="282"/>
      <c r="P24" s="281"/>
      <c r="R24" s="306"/>
    </row>
    <row r="25" spans="2:18" x14ac:dyDescent="0.25">
      <c r="B25" s="13"/>
      <c r="C25" s="14">
        <v>1.4</v>
      </c>
      <c r="D25" s="17" t="s">
        <v>17</v>
      </c>
      <c r="E25" s="282"/>
      <c r="F25" s="281"/>
      <c r="G25" s="282"/>
      <c r="H25" s="281"/>
      <c r="I25" s="282"/>
      <c r="J25" s="281"/>
      <c r="K25" s="282"/>
      <c r="L25" s="281"/>
      <c r="M25" s="282"/>
      <c r="N25" s="281"/>
      <c r="O25" s="282"/>
      <c r="P25" s="281"/>
    </row>
    <row r="26" spans="2:18" x14ac:dyDescent="0.25">
      <c r="B26" s="159"/>
      <c r="C26" s="160"/>
      <c r="D26" s="41"/>
      <c r="E26" s="272"/>
      <c r="F26" s="273"/>
      <c r="G26" s="272"/>
      <c r="H26" s="274"/>
      <c r="I26" s="272"/>
      <c r="J26" s="273"/>
      <c r="K26" s="272"/>
      <c r="L26" s="273"/>
      <c r="M26" s="272"/>
      <c r="N26" s="274"/>
      <c r="O26" s="272"/>
      <c r="P26" s="273"/>
    </row>
    <row r="27" spans="2:18" x14ac:dyDescent="0.25">
      <c r="B27" s="13" t="s">
        <v>1</v>
      </c>
      <c r="C27" s="27" t="s">
        <v>65</v>
      </c>
      <c r="D27" s="91"/>
      <c r="E27" s="267"/>
      <c r="F27" s="270"/>
      <c r="G27" s="267"/>
      <c r="H27" s="271"/>
      <c r="I27" s="267"/>
      <c r="J27" s="270"/>
      <c r="K27" s="267"/>
      <c r="L27" s="270"/>
      <c r="M27" s="267"/>
      <c r="N27" s="271"/>
      <c r="O27" s="267"/>
      <c r="P27" s="270"/>
    </row>
    <row r="28" spans="2:18" x14ac:dyDescent="0.25">
      <c r="B28" s="13"/>
      <c r="C28" s="14">
        <v>2.1</v>
      </c>
      <c r="D28" s="17" t="s">
        <v>39</v>
      </c>
      <c r="E28" s="267"/>
      <c r="F28" s="270"/>
      <c r="G28" s="267"/>
      <c r="H28" s="271"/>
      <c r="I28" s="267"/>
      <c r="J28" s="270"/>
      <c r="K28" s="267"/>
      <c r="L28" s="270"/>
      <c r="M28" s="267"/>
      <c r="N28" s="271"/>
      <c r="O28" s="267"/>
      <c r="P28" s="270"/>
    </row>
    <row r="29" spans="2:18" x14ac:dyDescent="0.25">
      <c r="B29" s="13"/>
      <c r="C29" s="14"/>
      <c r="D29" s="17" t="s">
        <v>55</v>
      </c>
      <c r="E29" s="282"/>
      <c r="F29" s="233"/>
      <c r="G29" s="282"/>
      <c r="H29" s="233"/>
      <c r="I29" s="282"/>
      <c r="J29" s="233"/>
      <c r="K29" s="282"/>
      <c r="L29" s="233"/>
      <c r="M29" s="282">
        <f>+'[2]Loss Ratios by State'!$P$37</f>
        <v>107875.27</v>
      </c>
      <c r="N29" s="233"/>
      <c r="O29" s="282"/>
      <c r="P29" s="233"/>
    </row>
    <row r="30" spans="2:18" ht="28.5" customHeight="1" x14ac:dyDescent="0.25">
      <c r="B30" s="13"/>
      <c r="C30" s="14"/>
      <c r="D30" s="15" t="s">
        <v>54</v>
      </c>
      <c r="E30" s="278"/>
      <c r="F30" s="281"/>
      <c r="G30" s="278"/>
      <c r="H30" s="281"/>
      <c r="I30" s="278"/>
      <c r="J30" s="281"/>
      <c r="K30" s="278"/>
      <c r="L30" s="281"/>
      <c r="M30" s="278"/>
      <c r="N30" s="281">
        <f>+SUM([3]CA!$C$28,[3]CA!$C$29:$D$29,[3]CA!$C$30:$E$30,[3]CA!$C$31:$F$31,[3]CA!$C$32:$G$32,[3]CA!$C$33:$H$33,[3]CA!$C$34:$I$34,[3]CA!$C$35:$J$35,[3]CA!$C$36:$K$36,[3]CA!$C$37:$L$37,[3]CA!$C$38:$M$38,[3]CA!$C$39:$N$39,[3]CA!$D$40:$O$40,[3]CA!$E$41:$P$41,[3]CA!$F$42:$Q$42)</f>
        <v>103849.03</v>
      </c>
      <c r="O30" s="278"/>
      <c r="P30" s="281"/>
    </row>
    <row r="31" spans="2:18" s="147" customFormat="1" x14ac:dyDescent="0.25">
      <c r="B31" s="19"/>
      <c r="C31" s="14">
        <v>2.2000000000000002</v>
      </c>
      <c r="D31" s="17" t="s">
        <v>35</v>
      </c>
      <c r="E31" s="267"/>
      <c r="F31" s="270"/>
      <c r="G31" s="267"/>
      <c r="H31" s="271"/>
      <c r="I31" s="267"/>
      <c r="J31" s="270"/>
      <c r="K31" s="267"/>
      <c r="L31" s="270"/>
      <c r="M31" s="267"/>
      <c r="N31" s="271"/>
      <c r="O31" s="267"/>
      <c r="P31" s="270"/>
    </row>
    <row r="32" spans="2:18" s="147" customFormat="1" ht="26.4" x14ac:dyDescent="0.25">
      <c r="B32" s="19"/>
      <c r="C32" s="14"/>
      <c r="D32" s="15" t="s">
        <v>51</v>
      </c>
      <c r="E32" s="282"/>
      <c r="F32" s="233"/>
      <c r="G32" s="282"/>
      <c r="H32" s="232"/>
      <c r="I32" s="282"/>
      <c r="J32" s="233"/>
      <c r="K32" s="282"/>
      <c r="L32" s="233"/>
      <c r="M32" s="282">
        <f>+[3]CA!$B$295</f>
        <v>7000</v>
      </c>
      <c r="N32" s="232"/>
      <c r="O32" s="282"/>
      <c r="P32" s="233"/>
    </row>
    <row r="33" spans="2:16" s="147" customFormat="1" ht="26.4" x14ac:dyDescent="0.25">
      <c r="B33" s="19"/>
      <c r="C33" s="14"/>
      <c r="D33" s="15" t="s">
        <v>44</v>
      </c>
      <c r="E33" s="278"/>
      <c r="F33" s="281"/>
      <c r="G33" s="278"/>
      <c r="H33" s="287"/>
      <c r="I33" s="278"/>
      <c r="J33" s="281"/>
      <c r="K33" s="278"/>
      <c r="L33" s="281"/>
      <c r="M33" s="278"/>
      <c r="N33" s="287">
        <f>+[3]CA!$D$295-[3]CA!$D$283</f>
        <v>3000.5179141629978</v>
      </c>
      <c r="O33" s="278"/>
      <c r="P33" s="281"/>
    </row>
    <row r="34" spans="2:16" x14ac:dyDescent="0.25">
      <c r="B34" s="13"/>
      <c r="C34" s="14">
        <v>2.2999999999999998</v>
      </c>
      <c r="D34" s="17" t="s">
        <v>28</v>
      </c>
      <c r="E34" s="282"/>
      <c r="F34" s="233"/>
      <c r="G34" s="282"/>
      <c r="H34" s="232"/>
      <c r="I34" s="282"/>
      <c r="J34" s="233"/>
      <c r="K34" s="282"/>
      <c r="L34" s="233"/>
      <c r="M34" s="282">
        <f>+[3]CA!$B$283</f>
        <v>9900</v>
      </c>
      <c r="N34" s="232"/>
      <c r="O34" s="282"/>
      <c r="P34" s="233"/>
    </row>
    <row r="35" spans="2:16" s="147" customFormat="1" x14ac:dyDescent="0.25">
      <c r="B35" s="19"/>
      <c r="C35" s="14">
        <v>2.4</v>
      </c>
      <c r="D35" s="17" t="s">
        <v>36</v>
      </c>
      <c r="E35" s="267"/>
      <c r="F35" s="270"/>
      <c r="G35" s="267"/>
      <c r="H35" s="271"/>
      <c r="I35" s="267"/>
      <c r="J35" s="270"/>
      <c r="K35" s="267"/>
      <c r="L35" s="270"/>
      <c r="M35" s="267"/>
      <c r="N35" s="271"/>
      <c r="O35" s="267"/>
      <c r="P35" s="270"/>
    </row>
    <row r="36" spans="2:16" s="147" customFormat="1" ht="26.4" x14ac:dyDescent="0.25">
      <c r="B36" s="19"/>
      <c r="C36" s="14"/>
      <c r="D36" s="15" t="s">
        <v>52</v>
      </c>
      <c r="E36" s="282"/>
      <c r="F36" s="233"/>
      <c r="G36" s="282"/>
      <c r="H36" s="232"/>
      <c r="I36" s="282"/>
      <c r="J36" s="233"/>
      <c r="K36" s="282"/>
      <c r="L36" s="233"/>
      <c r="M36" s="282"/>
      <c r="N36" s="232"/>
      <c r="O36" s="282"/>
      <c r="P36" s="233"/>
    </row>
    <row r="37" spans="2:16" s="147" customFormat="1" ht="26.4" x14ac:dyDescent="0.25">
      <c r="B37" s="19"/>
      <c r="C37" s="14"/>
      <c r="D37" s="15" t="s">
        <v>43</v>
      </c>
      <c r="E37" s="278"/>
      <c r="F37" s="281"/>
      <c r="G37" s="278"/>
      <c r="H37" s="287"/>
      <c r="I37" s="278"/>
      <c r="J37" s="281"/>
      <c r="K37" s="278"/>
      <c r="L37" s="281"/>
      <c r="M37" s="278"/>
      <c r="N37" s="287"/>
      <c r="O37" s="278"/>
      <c r="P37" s="281"/>
    </row>
    <row r="38" spans="2:16" x14ac:dyDescent="0.25">
      <c r="B38" s="13"/>
      <c r="C38" s="14">
        <v>2.5</v>
      </c>
      <c r="D38" s="17" t="s">
        <v>29</v>
      </c>
      <c r="E38" s="282"/>
      <c r="F38" s="233"/>
      <c r="G38" s="282"/>
      <c r="H38" s="232"/>
      <c r="I38" s="282"/>
      <c r="J38" s="233"/>
      <c r="K38" s="282"/>
      <c r="L38" s="233"/>
      <c r="M38" s="282"/>
      <c r="N38" s="232"/>
      <c r="O38" s="282"/>
      <c r="P38" s="233"/>
    </row>
    <row r="39" spans="2:16" x14ac:dyDescent="0.25">
      <c r="B39" s="13"/>
      <c r="C39" s="14">
        <v>2.6</v>
      </c>
      <c r="D39" s="17" t="s">
        <v>31</v>
      </c>
      <c r="E39" s="267"/>
      <c r="F39" s="270"/>
      <c r="G39" s="267"/>
      <c r="H39" s="271"/>
      <c r="I39" s="267"/>
      <c r="J39" s="270"/>
      <c r="K39" s="267"/>
      <c r="L39" s="270"/>
      <c r="M39" s="267"/>
      <c r="N39" s="271"/>
      <c r="O39" s="267"/>
      <c r="P39" s="270"/>
    </row>
    <row r="40" spans="2:16" ht="28.5" customHeight="1" x14ac:dyDescent="0.25">
      <c r="B40" s="13"/>
      <c r="C40" s="14"/>
      <c r="D40" s="15" t="s">
        <v>113</v>
      </c>
      <c r="E40" s="282"/>
      <c r="F40" s="233"/>
      <c r="G40" s="282"/>
      <c r="H40" s="232"/>
      <c r="I40" s="282"/>
      <c r="J40" s="233"/>
      <c r="K40" s="282"/>
      <c r="L40" s="233"/>
      <c r="M40" s="282"/>
      <c r="N40" s="232"/>
      <c r="O40" s="282"/>
      <c r="P40" s="233"/>
    </row>
    <row r="41" spans="2:16" ht="27.9" customHeight="1" x14ac:dyDescent="0.25">
      <c r="B41" s="13"/>
      <c r="C41" s="14"/>
      <c r="D41" s="15" t="s">
        <v>114</v>
      </c>
      <c r="E41" s="278"/>
      <c r="F41" s="281"/>
      <c r="G41" s="278"/>
      <c r="H41" s="287"/>
      <c r="I41" s="278"/>
      <c r="J41" s="281"/>
      <c r="K41" s="278"/>
      <c r="L41" s="281"/>
      <c r="M41" s="278"/>
      <c r="N41" s="287"/>
      <c r="O41" s="278"/>
      <c r="P41" s="281"/>
    </row>
    <row r="42" spans="2:16" x14ac:dyDescent="0.25">
      <c r="B42" s="13"/>
      <c r="C42" s="14">
        <v>2.7</v>
      </c>
      <c r="D42" s="17" t="s">
        <v>37</v>
      </c>
      <c r="E42" s="267"/>
      <c r="F42" s="270"/>
      <c r="G42" s="267"/>
      <c r="H42" s="271"/>
      <c r="I42" s="267"/>
      <c r="J42" s="270"/>
      <c r="K42" s="267"/>
      <c r="L42" s="270"/>
      <c r="M42" s="267"/>
      <c r="N42" s="271"/>
      <c r="O42" s="267"/>
      <c r="P42" s="270"/>
    </row>
    <row r="43" spans="2:16" x14ac:dyDescent="0.25">
      <c r="B43" s="13"/>
      <c r="C43" s="14"/>
      <c r="D43" s="15" t="s">
        <v>115</v>
      </c>
      <c r="E43" s="282"/>
      <c r="F43" s="233"/>
      <c r="G43" s="282"/>
      <c r="H43" s="232"/>
      <c r="I43" s="282"/>
      <c r="J43" s="233"/>
      <c r="K43" s="282"/>
      <c r="L43" s="233"/>
      <c r="M43" s="282"/>
      <c r="N43" s="232"/>
      <c r="O43" s="282"/>
      <c r="P43" s="233"/>
    </row>
    <row r="44" spans="2:16" s="147" customFormat="1" ht="26.4" x14ac:dyDescent="0.25">
      <c r="B44" s="19"/>
      <c r="C44" s="14"/>
      <c r="D44" s="15" t="s">
        <v>116</v>
      </c>
      <c r="E44" s="278"/>
      <c r="F44" s="281"/>
      <c r="G44" s="278"/>
      <c r="H44" s="287"/>
      <c r="I44" s="278"/>
      <c r="J44" s="281"/>
      <c r="K44" s="278"/>
      <c r="L44" s="281"/>
      <c r="M44" s="278"/>
      <c r="N44" s="287"/>
      <c r="O44" s="278"/>
      <c r="P44" s="281"/>
    </row>
    <row r="45" spans="2:16" x14ac:dyDescent="0.25">
      <c r="B45" s="13"/>
      <c r="C45" s="92" t="s">
        <v>117</v>
      </c>
      <c r="D45" s="17" t="s">
        <v>30</v>
      </c>
      <c r="E45" s="282"/>
      <c r="F45" s="279"/>
      <c r="G45" s="282"/>
      <c r="H45" s="280"/>
      <c r="I45" s="282"/>
      <c r="J45" s="279"/>
      <c r="K45" s="282"/>
      <c r="L45" s="279"/>
      <c r="M45" s="282"/>
      <c r="N45" s="280"/>
      <c r="O45" s="282"/>
      <c r="P45" s="279"/>
    </row>
    <row r="46" spans="2:16" x14ac:dyDescent="0.25">
      <c r="B46" s="13"/>
      <c r="C46" s="14">
        <v>2.9</v>
      </c>
      <c r="D46" s="17" t="s">
        <v>101</v>
      </c>
      <c r="E46" s="267"/>
      <c r="F46" s="268"/>
      <c r="G46" s="267"/>
      <c r="H46" s="269"/>
      <c r="I46" s="267"/>
      <c r="J46" s="268"/>
      <c r="K46" s="267"/>
      <c r="L46" s="268"/>
      <c r="M46" s="267"/>
      <c r="N46" s="269"/>
      <c r="O46" s="267"/>
      <c r="P46" s="268"/>
    </row>
    <row r="47" spans="2:16" x14ac:dyDescent="0.25">
      <c r="B47" s="13"/>
      <c r="C47" s="14"/>
      <c r="D47" s="15" t="s">
        <v>118</v>
      </c>
      <c r="E47" s="282"/>
      <c r="F47" s="286"/>
      <c r="G47" s="282"/>
      <c r="H47" s="288"/>
      <c r="I47" s="282"/>
      <c r="J47" s="286"/>
      <c r="K47" s="282"/>
      <c r="L47" s="286"/>
      <c r="M47" s="282"/>
      <c r="N47" s="288"/>
      <c r="O47" s="282"/>
      <c r="P47" s="286"/>
    </row>
    <row r="48" spans="2:16" x14ac:dyDescent="0.25">
      <c r="B48" s="13"/>
      <c r="C48" s="14"/>
      <c r="D48" s="17" t="s">
        <v>119</v>
      </c>
      <c r="E48" s="282"/>
      <c r="F48" s="286"/>
      <c r="G48" s="282"/>
      <c r="H48" s="288"/>
      <c r="I48" s="282"/>
      <c r="J48" s="286"/>
      <c r="K48" s="282"/>
      <c r="L48" s="286"/>
      <c r="M48" s="282"/>
      <c r="N48" s="288"/>
      <c r="O48" s="282"/>
      <c r="P48" s="286"/>
    </row>
    <row r="49" spans="1:16" x14ac:dyDescent="0.25">
      <c r="B49" s="13"/>
      <c r="C49" s="14"/>
      <c r="D49" s="17" t="s">
        <v>120</v>
      </c>
      <c r="E49" s="282"/>
      <c r="F49" s="279"/>
      <c r="G49" s="282"/>
      <c r="H49" s="280"/>
      <c r="I49" s="282"/>
      <c r="J49" s="279"/>
      <c r="K49" s="282"/>
      <c r="L49" s="279"/>
      <c r="M49" s="282"/>
      <c r="N49" s="280"/>
      <c r="O49" s="282"/>
      <c r="P49" s="279"/>
    </row>
    <row r="50" spans="1:16" s="147" customFormat="1" x14ac:dyDescent="0.25">
      <c r="B50" s="19"/>
      <c r="C50" s="93" t="s">
        <v>14</v>
      </c>
      <c r="D50" s="17" t="s">
        <v>26</v>
      </c>
      <c r="E50" s="282"/>
      <c r="F50" s="281"/>
      <c r="G50" s="282"/>
      <c r="H50" s="287"/>
      <c r="I50" s="282"/>
      <c r="J50" s="281"/>
      <c r="K50" s="282"/>
      <c r="L50" s="281"/>
      <c r="M50" s="282"/>
      <c r="N50" s="287"/>
      <c r="O50" s="282"/>
      <c r="P50" s="281"/>
    </row>
    <row r="51" spans="1:16" s="147" customFormat="1" x14ac:dyDescent="0.25">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104975.27</v>
      </c>
      <c r="N51" s="81">
        <f>N30+N33+N37+N41+N44+N47+N48+N50</f>
        <v>106849.54791416299</v>
      </c>
      <c r="O51" s="80">
        <f>O29+O32-O34+O36-O38+O40+O43-O45+O47+O48-O49+O50</f>
        <v>0</v>
      </c>
      <c r="P51" s="81">
        <f>P30+P33+P37+P41+P44+P47+P48+P50</f>
        <v>0</v>
      </c>
    </row>
    <row r="52" spans="1:16" ht="13.8" thickBot="1" x14ac:dyDescent="0.3">
      <c r="B52" s="159"/>
      <c r="C52" s="40"/>
      <c r="D52" s="161"/>
      <c r="E52" s="264"/>
      <c r="F52" s="265"/>
      <c r="G52" s="264"/>
      <c r="H52" s="266"/>
      <c r="I52" s="264"/>
      <c r="J52" s="265"/>
      <c r="K52" s="264"/>
      <c r="L52" s="265"/>
      <c r="M52" s="264"/>
      <c r="N52" s="266"/>
      <c r="O52" s="264"/>
      <c r="P52" s="265"/>
    </row>
    <row r="53" spans="1:16" x14ac:dyDescent="0.25">
      <c r="B53" s="2"/>
      <c r="C53" s="2"/>
      <c r="D53" s="2"/>
    </row>
    <row r="54" spans="1:16" x14ac:dyDescent="0.25">
      <c r="B54" s="51"/>
      <c r="C54" s="51" t="s">
        <v>61</v>
      </c>
      <c r="D54" s="51"/>
    </row>
    <row r="55" spans="1:16" ht="13.2" customHeight="1" x14ac:dyDescent="0.25">
      <c r="B55" s="51"/>
      <c r="C55" s="51"/>
      <c r="D55" s="203" t="s">
        <v>143</v>
      </c>
    </row>
    <row r="56" spans="1:16" x14ac:dyDescent="0.25">
      <c r="B56" s="51"/>
      <c r="C56" s="51"/>
      <c r="D56" s="51" t="s">
        <v>72</v>
      </c>
    </row>
    <row r="57" spans="1:16" ht="13.2" customHeight="1" x14ac:dyDescent="0.25">
      <c r="B57" s="51"/>
      <c r="C57" s="51"/>
      <c r="D57" s="51" t="s">
        <v>66</v>
      </c>
      <c r="E57" s="182"/>
    </row>
    <row r="58" spans="1:16" ht="13.2" customHeight="1" x14ac:dyDescent="0.25">
      <c r="B58" s="2"/>
      <c r="C58" s="89"/>
      <c r="D58" s="203" t="s">
        <v>102</v>
      </c>
    </row>
    <row r="59" spans="1:16" ht="13.2" customHeight="1" x14ac:dyDescent="0.25">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31" priority="91" stopIfTrue="1" operator="lessThan">
      <formula>0</formula>
    </cfRule>
  </conditionalFormatting>
  <conditionalFormatting sqref="O49 O45 M45 M49 K45 K49 K40 M40 O40 O38 M38 K38 K34 M34 O34 L41 N41 P41 K32 M32 O32 K36 M36 O36 L33 N33 P33 L37 N37 P37 L44 N44 P44">
    <cfRule type="cellIs" dxfId="30" priority="15" stopIfTrue="1" operator="lessThan">
      <formula>0</formula>
    </cfRule>
  </conditionalFormatting>
  <conditionalFormatting sqref="G22:G25">
    <cfRule type="cellIs" dxfId="29" priority="12" stopIfTrue="1" operator="lessThan">
      <formula>0</formula>
    </cfRule>
  </conditionalFormatting>
  <conditionalFormatting sqref="I22:I25">
    <cfRule type="cellIs" dxfId="28" priority="11" stopIfTrue="1" operator="lessThan">
      <formula>0</formula>
    </cfRule>
  </conditionalFormatting>
  <conditionalFormatting sqref="K22:K25">
    <cfRule type="cellIs" dxfId="27" priority="10" stopIfTrue="1" operator="lessThan">
      <formula>0</formula>
    </cfRule>
  </conditionalFormatting>
  <conditionalFormatting sqref="M22:M23 M25">
    <cfRule type="cellIs" dxfId="26" priority="9" stopIfTrue="1" operator="lessThan">
      <formula>0</formula>
    </cfRule>
  </conditionalFormatting>
  <conditionalFormatting sqref="O22:O25">
    <cfRule type="cellIs" dxfId="25" priority="8" stopIfTrue="1" operator="lessThan">
      <formula>0</formula>
    </cfRule>
  </conditionalFormatting>
  <conditionalFormatting sqref="G29 H30">
    <cfRule type="cellIs" dxfId="24" priority="7" stopIfTrue="1" operator="lessThan">
      <formula>0</formula>
    </cfRule>
  </conditionalFormatting>
  <conditionalFormatting sqref="I29 J30">
    <cfRule type="cellIs" dxfId="23" priority="6" stopIfTrue="1" operator="lessThan">
      <formula>0</formula>
    </cfRule>
  </conditionalFormatting>
  <conditionalFormatting sqref="K29 L30">
    <cfRule type="cellIs" dxfId="22" priority="5" stopIfTrue="1" operator="lessThan">
      <formula>0</formula>
    </cfRule>
  </conditionalFormatting>
  <conditionalFormatting sqref="M29 N30">
    <cfRule type="cellIs" dxfId="21" priority="4" stopIfTrue="1" operator="lessThan">
      <formula>0</formula>
    </cfRule>
  </conditionalFormatting>
  <conditionalFormatting sqref="O29 P30">
    <cfRule type="cellIs" dxfId="20" priority="3" stopIfTrue="1" operator="lessThan">
      <formula>0</formula>
    </cfRule>
  </conditionalFormatting>
  <conditionalFormatting sqref="M24">
    <cfRule type="cellIs" dxfId="19" priority="2" stopIfTrue="1" operator="lessThan">
      <formula>0</formula>
    </cfRule>
  </conditionalFormatting>
  <conditionalFormatting sqref="N24">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19" zoomScaleNormal="100" workbookViewId="0">
      <selection activeCell="D26" sqref="D26:L26"/>
    </sheetView>
  </sheetViews>
  <sheetFormatPr defaultRowHeight="13.2" x14ac:dyDescent="0.25"/>
  <cols>
    <col min="1" max="1" width="1.88671875" style="7" customWidth="1"/>
    <col min="2" max="2" width="60.44140625" bestFit="1" customWidth="1"/>
    <col min="3" max="3" width="18.5546875" customWidth="1"/>
  </cols>
  <sheetData>
    <row r="1" spans="2:13" s="7" customFormat="1" x14ac:dyDescent="0.25">
      <c r="B1" s="1" t="s">
        <v>144</v>
      </c>
      <c r="D1" s="5"/>
      <c r="E1" s="62"/>
    </row>
    <row r="2" spans="2:13" s="82" customFormat="1" x14ac:dyDescent="0.25">
      <c r="B2" s="88" t="s">
        <v>149</v>
      </c>
      <c r="D2" s="347"/>
      <c r="E2" s="348"/>
    </row>
    <row r="3" spans="2:13" s="7" customFormat="1" x14ac:dyDescent="0.25">
      <c r="B3" s="1" t="s">
        <v>100</v>
      </c>
    </row>
    <row r="4" spans="2:13" s="7" customFormat="1" x14ac:dyDescent="0.25">
      <c r="B4" s="172"/>
    </row>
    <row r="5" spans="2:13" s="7" customFormat="1" x14ac:dyDescent="0.25">
      <c r="B5" s="60" t="s">
        <v>88</v>
      </c>
    </row>
    <row r="6" spans="2:13" s="7" customFormat="1" x14ac:dyDescent="0.25">
      <c r="B6" s="86">
        <f>'Cover Page'!C7</f>
        <v>0</v>
      </c>
      <c r="D6" s="364" t="s">
        <v>127</v>
      </c>
      <c r="E6" s="364"/>
      <c r="F6" s="364"/>
    </row>
    <row r="7" spans="2:13" s="7" customFormat="1" x14ac:dyDescent="0.25">
      <c r="B7" s="60" t="s">
        <v>89</v>
      </c>
      <c r="D7" s="364"/>
      <c r="E7" s="364"/>
      <c r="F7" s="364"/>
    </row>
    <row r="8" spans="2:13" s="7" customFormat="1" x14ac:dyDescent="0.25">
      <c r="B8" s="87" t="str">
        <f>'Cover Page'!C8</f>
        <v>Securian Life Insurance Company</v>
      </c>
      <c r="D8" s="364"/>
      <c r="E8" s="364"/>
      <c r="F8" s="364"/>
    </row>
    <row r="9" spans="2:13" s="7" customFormat="1" x14ac:dyDescent="0.25">
      <c r="B9" s="61" t="s">
        <v>91</v>
      </c>
      <c r="D9" s="364"/>
      <c r="E9" s="364"/>
      <c r="F9" s="364"/>
    </row>
    <row r="10" spans="2:13" s="7" customFormat="1" x14ac:dyDescent="0.25">
      <c r="B10" s="87">
        <f>'Cover Page'!C9</f>
        <v>0</v>
      </c>
      <c r="D10" s="364"/>
      <c r="E10" s="364"/>
      <c r="F10" s="364"/>
    </row>
    <row r="11" spans="2:13" s="7" customFormat="1" x14ac:dyDescent="0.25">
      <c r="B11" s="61" t="s">
        <v>86</v>
      </c>
    </row>
    <row r="12" spans="2:13" s="7" customFormat="1" x14ac:dyDescent="0.25">
      <c r="B12" s="87" t="str">
        <f>'Cover Page'!C6</f>
        <v>2017</v>
      </c>
    </row>
    <row r="13" spans="2:13" s="7" customFormat="1" x14ac:dyDescent="0.25"/>
    <row r="14" spans="2:13" s="7" customFormat="1" ht="13.8" thickBot="1" x14ac:dyDescent="0.3"/>
    <row r="15" spans="2:13" s="56" customFormat="1" ht="13.8" thickBot="1" x14ac:dyDescent="0.3">
      <c r="B15" s="96" t="s">
        <v>75</v>
      </c>
      <c r="C15" s="99" t="s">
        <v>76</v>
      </c>
      <c r="D15" s="365" t="s">
        <v>77</v>
      </c>
      <c r="E15" s="366"/>
      <c r="F15" s="366"/>
      <c r="G15" s="366"/>
      <c r="H15" s="366"/>
      <c r="I15" s="366"/>
      <c r="J15" s="366"/>
      <c r="K15" s="366"/>
      <c r="L15" s="367"/>
      <c r="M15" s="55"/>
    </row>
    <row r="16" spans="2:13" s="57" customFormat="1" ht="13.8" thickBot="1" x14ac:dyDescent="0.3">
      <c r="B16" s="97">
        <v>1</v>
      </c>
      <c r="C16" s="100">
        <v>2</v>
      </c>
      <c r="D16" s="368">
        <v>3</v>
      </c>
      <c r="E16" s="369"/>
      <c r="F16" s="369"/>
      <c r="G16" s="369"/>
      <c r="H16" s="369"/>
      <c r="I16" s="369"/>
      <c r="J16" s="369"/>
      <c r="K16" s="369"/>
      <c r="L16" s="370"/>
    </row>
    <row r="17" spans="2:13" s="56" customFormat="1" x14ac:dyDescent="0.25">
      <c r="B17" s="98" t="s">
        <v>78</v>
      </c>
      <c r="C17" s="255"/>
      <c r="D17" s="371"/>
      <c r="E17" s="372"/>
      <c r="F17" s="372"/>
      <c r="G17" s="372"/>
      <c r="H17" s="372"/>
      <c r="I17" s="372"/>
      <c r="J17" s="372"/>
      <c r="K17" s="372"/>
      <c r="L17" s="373"/>
      <c r="M17" s="55"/>
    </row>
    <row r="18" spans="2:13" s="56" customFormat="1" ht="35.25" customHeight="1" x14ac:dyDescent="0.25">
      <c r="B18" s="58"/>
      <c r="C18" s="256"/>
      <c r="D18" s="374" t="s">
        <v>160</v>
      </c>
      <c r="E18" s="350"/>
      <c r="F18" s="350"/>
      <c r="G18" s="350"/>
      <c r="H18" s="350"/>
      <c r="I18" s="350"/>
      <c r="J18" s="350"/>
      <c r="K18" s="350"/>
      <c r="L18" s="351"/>
      <c r="M18" s="55"/>
    </row>
    <row r="19" spans="2:13" s="56" customFormat="1" ht="35.25" customHeight="1" x14ac:dyDescent="0.25">
      <c r="B19" s="58"/>
      <c r="C19" s="256"/>
      <c r="D19" s="349"/>
      <c r="E19" s="350"/>
      <c r="F19" s="350"/>
      <c r="G19" s="350"/>
      <c r="H19" s="350"/>
      <c r="I19" s="350"/>
      <c r="J19" s="350"/>
      <c r="K19" s="350"/>
      <c r="L19" s="351"/>
      <c r="M19" s="55"/>
    </row>
    <row r="20" spans="2:13" s="56" customFormat="1" ht="35.25" customHeight="1" x14ac:dyDescent="0.25">
      <c r="B20" s="58"/>
      <c r="C20" s="256"/>
      <c r="D20" s="349"/>
      <c r="E20" s="350"/>
      <c r="F20" s="350"/>
      <c r="G20" s="350"/>
      <c r="H20" s="350"/>
      <c r="I20" s="350"/>
      <c r="J20" s="350"/>
      <c r="K20" s="350"/>
      <c r="L20" s="351"/>
      <c r="M20" s="55"/>
    </row>
    <row r="21" spans="2:13" s="56" customFormat="1" ht="35.25" customHeight="1" x14ac:dyDescent="0.25">
      <c r="B21" s="58"/>
      <c r="C21" s="256"/>
      <c r="D21" s="349"/>
      <c r="E21" s="350"/>
      <c r="F21" s="350"/>
      <c r="G21" s="350"/>
      <c r="H21" s="350"/>
      <c r="I21" s="350"/>
      <c r="J21" s="350"/>
      <c r="K21" s="350"/>
      <c r="L21" s="351"/>
      <c r="M21" s="55"/>
    </row>
    <row r="22" spans="2:13" s="56" customFormat="1" ht="35.25" customHeight="1" x14ac:dyDescent="0.25">
      <c r="B22" s="58"/>
      <c r="C22" s="256"/>
      <c r="D22" s="349"/>
      <c r="E22" s="350"/>
      <c r="F22" s="350"/>
      <c r="G22" s="350"/>
      <c r="H22" s="350"/>
      <c r="I22" s="350"/>
      <c r="J22" s="350"/>
      <c r="K22" s="350"/>
      <c r="L22" s="351"/>
      <c r="M22" s="55"/>
    </row>
    <row r="23" spans="2:13" s="56" customFormat="1" ht="35.25" customHeight="1" thickBot="1" x14ac:dyDescent="0.3">
      <c r="B23" s="58"/>
      <c r="C23" s="256"/>
      <c r="D23" s="349"/>
      <c r="E23" s="350"/>
      <c r="F23" s="350"/>
      <c r="G23" s="350"/>
      <c r="H23" s="350"/>
      <c r="I23" s="350"/>
      <c r="J23" s="350"/>
      <c r="K23" s="350"/>
      <c r="L23" s="351"/>
      <c r="M23" s="55"/>
    </row>
    <row r="24" spans="2:13" s="56" customFormat="1" x14ac:dyDescent="0.25">
      <c r="B24" s="98" t="s">
        <v>79</v>
      </c>
      <c r="C24" s="255"/>
      <c r="D24" s="358"/>
      <c r="E24" s="359"/>
      <c r="F24" s="359"/>
      <c r="G24" s="359"/>
      <c r="H24" s="359"/>
      <c r="I24" s="359"/>
      <c r="J24" s="359"/>
      <c r="K24" s="359"/>
      <c r="L24" s="360"/>
      <c r="M24" s="55"/>
    </row>
    <row r="25" spans="2:13" s="56" customFormat="1" x14ac:dyDescent="0.25">
      <c r="B25" s="101" t="s">
        <v>80</v>
      </c>
      <c r="C25" s="257"/>
      <c r="D25" s="355"/>
      <c r="E25" s="356"/>
      <c r="F25" s="356"/>
      <c r="G25" s="356"/>
      <c r="H25" s="356"/>
      <c r="I25" s="356"/>
      <c r="J25" s="356"/>
      <c r="K25" s="356"/>
      <c r="L25" s="357"/>
      <c r="M25" s="55"/>
    </row>
    <row r="26" spans="2:13" s="56" customFormat="1" ht="35.25" customHeight="1" x14ac:dyDescent="0.25">
      <c r="B26" s="58"/>
      <c r="C26" s="256"/>
      <c r="D26" s="361" t="s">
        <v>159</v>
      </c>
      <c r="E26" s="362"/>
      <c r="F26" s="362"/>
      <c r="G26" s="362"/>
      <c r="H26" s="362"/>
      <c r="I26" s="362"/>
      <c r="J26" s="362"/>
      <c r="K26" s="362"/>
      <c r="L26" s="363"/>
      <c r="M26" s="55"/>
    </row>
    <row r="27" spans="2:13" s="56" customFormat="1" ht="35.25" customHeight="1" x14ac:dyDescent="0.25">
      <c r="B27" s="58"/>
      <c r="C27" s="256"/>
      <c r="D27" s="349"/>
      <c r="E27" s="350"/>
      <c r="F27" s="350"/>
      <c r="G27" s="350"/>
      <c r="H27" s="350"/>
      <c r="I27" s="350"/>
      <c r="J27" s="350"/>
      <c r="K27" s="350"/>
      <c r="L27" s="351"/>
      <c r="M27" s="55"/>
    </row>
    <row r="28" spans="2:13" s="56" customFormat="1" ht="35.25" customHeight="1" x14ac:dyDescent="0.25">
      <c r="B28" s="58"/>
      <c r="C28" s="256"/>
      <c r="D28" s="349"/>
      <c r="E28" s="350"/>
      <c r="F28" s="350"/>
      <c r="G28" s="350"/>
      <c r="H28" s="350"/>
      <c r="I28" s="350"/>
      <c r="J28" s="350"/>
      <c r="K28" s="350"/>
      <c r="L28" s="351"/>
      <c r="M28" s="55"/>
    </row>
    <row r="29" spans="2:13" s="56" customFormat="1" ht="35.25" customHeight="1" x14ac:dyDescent="0.25">
      <c r="B29" s="58"/>
      <c r="C29" s="258"/>
      <c r="D29" s="349"/>
      <c r="E29" s="350"/>
      <c r="F29" s="350"/>
      <c r="G29" s="350"/>
      <c r="H29" s="350"/>
      <c r="I29" s="350"/>
      <c r="J29" s="350"/>
      <c r="K29" s="350"/>
      <c r="L29" s="351"/>
      <c r="M29" s="55"/>
    </row>
    <row r="30" spans="2:13" s="56" customFormat="1" ht="35.25" customHeight="1" x14ac:dyDescent="0.25">
      <c r="B30" s="58"/>
      <c r="C30" s="258"/>
      <c r="D30" s="349"/>
      <c r="E30" s="350"/>
      <c r="F30" s="350"/>
      <c r="G30" s="350"/>
      <c r="H30" s="350"/>
      <c r="I30" s="350"/>
      <c r="J30" s="350"/>
      <c r="K30" s="350"/>
      <c r="L30" s="351"/>
      <c r="M30" s="55"/>
    </row>
    <row r="31" spans="2:13" s="56" customFormat="1" ht="35.25" customHeight="1" x14ac:dyDescent="0.25">
      <c r="B31" s="58"/>
      <c r="C31" s="259"/>
      <c r="D31" s="349"/>
      <c r="E31" s="350"/>
      <c r="F31" s="350"/>
      <c r="G31" s="350"/>
      <c r="H31" s="350"/>
      <c r="I31" s="350"/>
      <c r="J31" s="350"/>
      <c r="K31" s="350"/>
      <c r="L31" s="351"/>
      <c r="M31" s="55"/>
    </row>
    <row r="32" spans="2:13" s="56" customFormat="1" x14ac:dyDescent="0.25">
      <c r="B32" s="102" t="s">
        <v>81</v>
      </c>
      <c r="C32" s="260"/>
      <c r="D32" s="355"/>
      <c r="E32" s="356"/>
      <c r="F32" s="356"/>
      <c r="G32" s="356"/>
      <c r="H32" s="356"/>
      <c r="I32" s="356"/>
      <c r="J32" s="356"/>
      <c r="K32" s="356"/>
      <c r="L32" s="357"/>
      <c r="M32" s="55"/>
    </row>
    <row r="33" spans="2:13" s="56" customFormat="1" ht="35.25" customHeight="1" x14ac:dyDescent="0.25">
      <c r="B33" s="58"/>
      <c r="C33" s="256"/>
      <c r="D33" s="361" t="s">
        <v>159</v>
      </c>
      <c r="E33" s="362"/>
      <c r="F33" s="362"/>
      <c r="G33" s="362"/>
      <c r="H33" s="362"/>
      <c r="I33" s="362"/>
      <c r="J33" s="362"/>
      <c r="K33" s="362"/>
      <c r="L33" s="363"/>
      <c r="M33" s="55"/>
    </row>
    <row r="34" spans="2:13" s="56" customFormat="1" ht="35.25" customHeight="1" x14ac:dyDescent="0.25">
      <c r="B34" s="58"/>
      <c r="C34" s="256"/>
      <c r="D34" s="349"/>
      <c r="E34" s="350"/>
      <c r="F34" s="350"/>
      <c r="G34" s="350"/>
      <c r="H34" s="350"/>
      <c r="I34" s="350"/>
      <c r="J34" s="350"/>
      <c r="K34" s="350"/>
      <c r="L34" s="351"/>
      <c r="M34" s="55"/>
    </row>
    <row r="35" spans="2:13" s="56" customFormat="1" ht="35.25" customHeight="1" x14ac:dyDescent="0.25">
      <c r="B35" s="58"/>
      <c r="C35" s="256"/>
      <c r="D35" s="349"/>
      <c r="E35" s="350"/>
      <c r="F35" s="350"/>
      <c r="G35" s="350"/>
      <c r="H35" s="350"/>
      <c r="I35" s="350"/>
      <c r="J35" s="350"/>
      <c r="K35" s="350"/>
      <c r="L35" s="351"/>
      <c r="M35" s="55"/>
    </row>
    <row r="36" spans="2:13" s="56" customFormat="1" ht="35.25" customHeight="1" x14ac:dyDescent="0.25">
      <c r="B36" s="58"/>
      <c r="C36" s="258"/>
      <c r="D36" s="349"/>
      <c r="E36" s="350"/>
      <c r="F36" s="350"/>
      <c r="G36" s="350"/>
      <c r="H36" s="350"/>
      <c r="I36" s="350"/>
      <c r="J36" s="350"/>
      <c r="K36" s="350"/>
      <c r="L36" s="351"/>
      <c r="M36" s="55"/>
    </row>
    <row r="37" spans="2:13" s="56" customFormat="1" ht="35.25" customHeight="1" x14ac:dyDescent="0.25">
      <c r="B37" s="58"/>
      <c r="C37" s="258"/>
      <c r="D37" s="349"/>
      <c r="E37" s="350"/>
      <c r="F37" s="350"/>
      <c r="G37" s="350"/>
      <c r="H37" s="350"/>
      <c r="I37" s="350"/>
      <c r="J37" s="350"/>
      <c r="K37" s="350"/>
      <c r="L37" s="351"/>
      <c r="M37" s="55"/>
    </row>
    <row r="38" spans="2:13" s="56" customFormat="1" ht="35.25" customHeight="1" x14ac:dyDescent="0.25">
      <c r="B38" s="58"/>
      <c r="C38" s="259"/>
      <c r="D38" s="349"/>
      <c r="E38" s="350"/>
      <c r="F38" s="350"/>
      <c r="G38" s="350"/>
      <c r="H38" s="350"/>
      <c r="I38" s="350"/>
      <c r="J38" s="350"/>
      <c r="K38" s="350"/>
      <c r="L38" s="351"/>
      <c r="M38" s="55"/>
    </row>
    <row r="39" spans="2:13" s="56" customFormat="1" x14ac:dyDescent="0.25">
      <c r="B39" s="102" t="s">
        <v>82</v>
      </c>
      <c r="C39" s="260"/>
      <c r="D39" s="355"/>
      <c r="E39" s="356"/>
      <c r="F39" s="356"/>
      <c r="G39" s="356"/>
      <c r="H39" s="356"/>
      <c r="I39" s="356"/>
      <c r="J39" s="356"/>
      <c r="K39" s="356"/>
      <c r="L39" s="357"/>
      <c r="M39" s="55"/>
    </row>
    <row r="40" spans="2:13" s="56" customFormat="1" ht="35.25" customHeight="1" x14ac:dyDescent="0.25">
      <c r="B40" s="58"/>
      <c r="C40" s="256"/>
      <c r="D40" s="349"/>
      <c r="E40" s="350"/>
      <c r="F40" s="350"/>
      <c r="G40" s="350"/>
      <c r="H40" s="350"/>
      <c r="I40" s="350"/>
      <c r="J40" s="350"/>
      <c r="K40" s="350"/>
      <c r="L40" s="351"/>
      <c r="M40" s="55"/>
    </row>
    <row r="41" spans="2:13" s="56" customFormat="1" ht="35.25" customHeight="1" x14ac:dyDescent="0.25">
      <c r="B41" s="58"/>
      <c r="C41" s="256"/>
      <c r="D41" s="349"/>
      <c r="E41" s="350"/>
      <c r="F41" s="350"/>
      <c r="G41" s="350"/>
      <c r="H41" s="350"/>
      <c r="I41" s="350"/>
      <c r="J41" s="350"/>
      <c r="K41" s="350"/>
      <c r="L41" s="351"/>
      <c r="M41" s="55"/>
    </row>
    <row r="42" spans="2:13" s="56" customFormat="1" ht="35.25" customHeight="1" x14ac:dyDescent="0.25">
      <c r="B42" s="58"/>
      <c r="C42" s="256"/>
      <c r="D42" s="349"/>
      <c r="E42" s="350"/>
      <c r="F42" s="350"/>
      <c r="G42" s="350"/>
      <c r="H42" s="350"/>
      <c r="I42" s="350"/>
      <c r="J42" s="350"/>
      <c r="K42" s="350"/>
      <c r="L42" s="351"/>
      <c r="M42" s="55"/>
    </row>
    <row r="43" spans="2:13" s="56" customFormat="1" ht="35.25" customHeight="1" x14ac:dyDescent="0.25">
      <c r="B43" s="58"/>
      <c r="C43" s="258"/>
      <c r="D43" s="349"/>
      <c r="E43" s="350"/>
      <c r="F43" s="350"/>
      <c r="G43" s="350"/>
      <c r="H43" s="350"/>
      <c r="I43" s="350"/>
      <c r="J43" s="350"/>
      <c r="K43" s="350"/>
      <c r="L43" s="351"/>
      <c r="M43" s="55"/>
    </row>
    <row r="44" spans="2:13" s="56" customFormat="1" ht="35.25" customHeight="1" x14ac:dyDescent="0.25">
      <c r="B44" s="58"/>
      <c r="C44" s="258"/>
      <c r="D44" s="349"/>
      <c r="E44" s="350"/>
      <c r="F44" s="350"/>
      <c r="G44" s="350"/>
      <c r="H44" s="350"/>
      <c r="I44" s="350"/>
      <c r="J44" s="350"/>
      <c r="K44" s="350"/>
      <c r="L44" s="351"/>
      <c r="M44" s="55"/>
    </row>
    <row r="45" spans="2:13" s="56" customFormat="1" ht="35.25" customHeight="1" x14ac:dyDescent="0.25">
      <c r="B45" s="58"/>
      <c r="C45" s="259"/>
      <c r="D45" s="349"/>
      <c r="E45" s="350"/>
      <c r="F45" s="350"/>
      <c r="G45" s="350"/>
      <c r="H45" s="350"/>
      <c r="I45" s="350"/>
      <c r="J45" s="350"/>
      <c r="K45" s="350"/>
      <c r="L45" s="351"/>
      <c r="M45" s="55"/>
    </row>
    <row r="46" spans="2:13" s="56" customFormat="1" x14ac:dyDescent="0.25">
      <c r="B46" s="102" t="s">
        <v>83</v>
      </c>
      <c r="C46" s="260"/>
      <c r="D46" s="355"/>
      <c r="E46" s="356"/>
      <c r="F46" s="356"/>
      <c r="G46" s="356"/>
      <c r="H46" s="356"/>
      <c r="I46" s="356"/>
      <c r="J46" s="356"/>
      <c r="K46" s="356"/>
      <c r="L46" s="357"/>
      <c r="M46" s="55"/>
    </row>
    <row r="47" spans="2:13" s="56" customFormat="1" ht="35.25" customHeight="1" x14ac:dyDescent="0.25">
      <c r="B47" s="58"/>
      <c r="C47" s="256"/>
      <c r="D47" s="349"/>
      <c r="E47" s="350"/>
      <c r="F47" s="350"/>
      <c r="G47" s="350"/>
      <c r="H47" s="350"/>
      <c r="I47" s="350"/>
      <c r="J47" s="350"/>
      <c r="K47" s="350"/>
      <c r="L47" s="351"/>
      <c r="M47" s="55"/>
    </row>
    <row r="48" spans="2:13" s="56" customFormat="1" ht="35.25" customHeight="1" x14ac:dyDescent="0.25">
      <c r="B48" s="58"/>
      <c r="C48" s="256"/>
      <c r="D48" s="349"/>
      <c r="E48" s="350"/>
      <c r="F48" s="350"/>
      <c r="G48" s="350"/>
      <c r="H48" s="350"/>
      <c r="I48" s="350"/>
      <c r="J48" s="350"/>
      <c r="K48" s="350"/>
      <c r="L48" s="351"/>
      <c r="M48" s="55"/>
    </row>
    <row r="49" spans="2:13" s="56" customFormat="1" ht="35.25" customHeight="1" x14ac:dyDescent="0.25">
      <c r="B49" s="58"/>
      <c r="C49" s="256"/>
      <c r="D49" s="349"/>
      <c r="E49" s="350"/>
      <c r="F49" s="350"/>
      <c r="G49" s="350"/>
      <c r="H49" s="350"/>
      <c r="I49" s="350"/>
      <c r="J49" s="350"/>
      <c r="K49" s="350"/>
      <c r="L49" s="351"/>
      <c r="M49" s="55"/>
    </row>
    <row r="50" spans="2:13" s="56" customFormat="1" ht="35.25" customHeight="1" x14ac:dyDescent="0.25">
      <c r="B50" s="58"/>
      <c r="C50" s="258"/>
      <c r="D50" s="349"/>
      <c r="E50" s="350"/>
      <c r="F50" s="350"/>
      <c r="G50" s="350"/>
      <c r="H50" s="350"/>
      <c r="I50" s="350"/>
      <c r="J50" s="350"/>
      <c r="K50" s="350"/>
      <c r="L50" s="351"/>
      <c r="M50" s="55"/>
    </row>
    <row r="51" spans="2:13" s="56" customFormat="1" ht="35.25" customHeight="1" x14ac:dyDescent="0.25">
      <c r="B51" s="58"/>
      <c r="C51" s="258"/>
      <c r="D51" s="349"/>
      <c r="E51" s="350"/>
      <c r="F51" s="350"/>
      <c r="G51" s="350"/>
      <c r="H51" s="350"/>
      <c r="I51" s="350"/>
      <c r="J51" s="350"/>
      <c r="K51" s="350"/>
      <c r="L51" s="351"/>
      <c r="M51" s="55"/>
    </row>
    <row r="52" spans="2:13" s="56" customFormat="1" ht="35.25" customHeight="1" thickBot="1" x14ac:dyDescent="0.3">
      <c r="B52" s="58"/>
      <c r="C52" s="259"/>
      <c r="D52" s="349"/>
      <c r="E52" s="350"/>
      <c r="F52" s="350"/>
      <c r="G52" s="350"/>
      <c r="H52" s="350"/>
      <c r="I52" s="350"/>
      <c r="J52" s="350"/>
      <c r="K52" s="350"/>
      <c r="L52" s="351"/>
      <c r="M52" s="55"/>
    </row>
    <row r="53" spans="2:13" s="56" customFormat="1" x14ac:dyDescent="0.25">
      <c r="B53" s="98" t="s">
        <v>109</v>
      </c>
      <c r="C53" s="255"/>
      <c r="D53" s="358"/>
      <c r="E53" s="359"/>
      <c r="F53" s="359"/>
      <c r="G53" s="359"/>
      <c r="H53" s="359"/>
      <c r="I53" s="359"/>
      <c r="J53" s="359"/>
      <c r="K53" s="359"/>
      <c r="L53" s="360"/>
      <c r="M53" s="55"/>
    </row>
    <row r="54" spans="2:13" s="56" customFormat="1" x14ac:dyDescent="0.25">
      <c r="B54" s="103" t="s">
        <v>110</v>
      </c>
      <c r="C54" s="257"/>
      <c r="D54" s="355"/>
      <c r="E54" s="356"/>
      <c r="F54" s="356"/>
      <c r="G54" s="356"/>
      <c r="H54" s="356"/>
      <c r="I54" s="356"/>
      <c r="J54" s="356"/>
      <c r="K54" s="356"/>
      <c r="L54" s="357"/>
      <c r="M54" s="55"/>
    </row>
    <row r="55" spans="2:13" s="54" customFormat="1" ht="35.25" customHeight="1" x14ac:dyDescent="0.25">
      <c r="B55" s="58"/>
      <c r="C55" s="261"/>
      <c r="D55" s="349"/>
      <c r="E55" s="350"/>
      <c r="F55" s="350"/>
      <c r="G55" s="350"/>
      <c r="H55" s="350"/>
      <c r="I55" s="350"/>
      <c r="J55" s="350"/>
      <c r="K55" s="350"/>
      <c r="L55" s="351"/>
      <c r="M55" s="59"/>
    </row>
    <row r="56" spans="2:13" s="54" customFormat="1" ht="35.25" customHeight="1" x14ac:dyDescent="0.25">
      <c r="B56" s="58"/>
      <c r="C56" s="258"/>
      <c r="D56" s="349"/>
      <c r="E56" s="350"/>
      <c r="F56" s="350"/>
      <c r="G56" s="350"/>
      <c r="H56" s="350"/>
      <c r="I56" s="350"/>
      <c r="J56" s="350"/>
      <c r="K56" s="350"/>
      <c r="L56" s="351"/>
      <c r="M56" s="59"/>
    </row>
    <row r="57" spans="2:13" s="54" customFormat="1" ht="35.25" customHeight="1" x14ac:dyDescent="0.25">
      <c r="B57" s="58"/>
      <c r="C57" s="258"/>
      <c r="D57" s="349"/>
      <c r="E57" s="350"/>
      <c r="F57" s="350"/>
      <c r="G57" s="350"/>
      <c r="H57" s="350"/>
      <c r="I57" s="350"/>
      <c r="J57" s="350"/>
      <c r="K57" s="350"/>
      <c r="L57" s="351"/>
      <c r="M57" s="59"/>
    </row>
    <row r="58" spans="2:13" s="54" customFormat="1" ht="35.25" customHeight="1" x14ac:dyDescent="0.25">
      <c r="B58" s="58"/>
      <c r="C58" s="258"/>
      <c r="D58" s="349"/>
      <c r="E58" s="350"/>
      <c r="F58" s="350"/>
      <c r="G58" s="350"/>
      <c r="H58" s="350"/>
      <c r="I58" s="350"/>
      <c r="J58" s="350"/>
      <c r="K58" s="350"/>
      <c r="L58" s="351"/>
      <c r="M58" s="59"/>
    </row>
    <row r="59" spans="2:13" s="54" customFormat="1" ht="35.25" customHeight="1" x14ac:dyDescent="0.25">
      <c r="B59" s="58"/>
      <c r="C59" s="258"/>
      <c r="D59" s="349"/>
      <c r="E59" s="350"/>
      <c r="F59" s="350"/>
      <c r="G59" s="350"/>
      <c r="H59" s="350"/>
      <c r="I59" s="350"/>
      <c r="J59" s="350"/>
      <c r="K59" s="350"/>
      <c r="L59" s="351"/>
      <c r="M59" s="59"/>
    </row>
    <row r="60" spans="2:13" s="54" customFormat="1" ht="35.25" customHeight="1" x14ac:dyDescent="0.25">
      <c r="B60" s="58"/>
      <c r="C60" s="262"/>
      <c r="D60" s="349"/>
      <c r="E60" s="350"/>
      <c r="F60" s="350"/>
      <c r="G60" s="350"/>
      <c r="H60" s="350"/>
      <c r="I60" s="350"/>
      <c r="J60" s="350"/>
      <c r="K60" s="350"/>
      <c r="L60" s="351"/>
      <c r="M60" s="59"/>
    </row>
    <row r="61" spans="2:13" s="56" customFormat="1" x14ac:dyDescent="0.25">
      <c r="B61" s="103" t="s">
        <v>111</v>
      </c>
      <c r="C61" s="257"/>
      <c r="D61" s="355"/>
      <c r="E61" s="356"/>
      <c r="F61" s="356"/>
      <c r="G61" s="356"/>
      <c r="H61" s="356"/>
      <c r="I61" s="356"/>
      <c r="J61" s="356"/>
      <c r="K61" s="356"/>
      <c r="L61" s="357"/>
      <c r="M61" s="55"/>
    </row>
    <row r="62" spans="2:13" s="54" customFormat="1" ht="35.25" customHeight="1" x14ac:dyDescent="0.25">
      <c r="B62" s="58"/>
      <c r="C62" s="261"/>
      <c r="D62" s="352" t="s">
        <v>161</v>
      </c>
      <c r="E62" s="353"/>
      <c r="F62" s="353"/>
      <c r="G62" s="353"/>
      <c r="H62" s="353"/>
      <c r="I62" s="353"/>
      <c r="J62" s="353"/>
      <c r="K62" s="353"/>
      <c r="L62" s="354"/>
      <c r="M62" s="59"/>
    </row>
    <row r="63" spans="2:13" s="54" customFormat="1" ht="35.25" customHeight="1" x14ac:dyDescent="0.25">
      <c r="B63" s="58"/>
      <c r="C63" s="256"/>
      <c r="D63" s="349"/>
      <c r="E63" s="350"/>
      <c r="F63" s="350"/>
      <c r="G63" s="350"/>
      <c r="H63" s="350"/>
      <c r="I63" s="350"/>
      <c r="J63" s="350"/>
      <c r="K63" s="350"/>
      <c r="L63" s="351"/>
      <c r="M63" s="59"/>
    </row>
    <row r="64" spans="2:13" s="54" customFormat="1" ht="35.25" customHeight="1" x14ac:dyDescent="0.25">
      <c r="B64" s="58"/>
      <c r="C64" s="258"/>
      <c r="D64" s="349"/>
      <c r="E64" s="350"/>
      <c r="F64" s="350"/>
      <c r="G64" s="350"/>
      <c r="H64" s="350"/>
      <c r="I64" s="350"/>
      <c r="J64" s="350"/>
      <c r="K64" s="350"/>
      <c r="L64" s="351"/>
      <c r="M64" s="59"/>
    </row>
    <row r="65" spans="2:13" s="54" customFormat="1" ht="35.25" customHeight="1" x14ac:dyDescent="0.25">
      <c r="B65" s="58"/>
      <c r="C65" s="258"/>
      <c r="D65" s="349"/>
      <c r="E65" s="350"/>
      <c r="F65" s="350"/>
      <c r="G65" s="350"/>
      <c r="H65" s="350"/>
      <c r="I65" s="350"/>
      <c r="J65" s="350"/>
      <c r="K65" s="350"/>
      <c r="L65" s="351"/>
      <c r="M65" s="59"/>
    </row>
    <row r="66" spans="2:13" s="54" customFormat="1" ht="35.25" customHeight="1" x14ac:dyDescent="0.25">
      <c r="B66" s="58"/>
      <c r="C66" s="258"/>
      <c r="D66" s="349"/>
      <c r="E66" s="350"/>
      <c r="F66" s="350"/>
      <c r="G66" s="350"/>
      <c r="H66" s="350"/>
      <c r="I66" s="350"/>
      <c r="J66" s="350"/>
      <c r="K66" s="350"/>
      <c r="L66" s="351"/>
      <c r="M66" s="59"/>
    </row>
    <row r="67" spans="2:13" s="54" customFormat="1" ht="35.25" customHeight="1" x14ac:dyDescent="0.25">
      <c r="B67" s="58"/>
      <c r="C67" s="262"/>
      <c r="D67" s="349"/>
      <c r="E67" s="350"/>
      <c r="F67" s="350"/>
      <c r="G67" s="350"/>
      <c r="H67" s="350"/>
      <c r="I67" s="350"/>
      <c r="J67" s="350"/>
      <c r="K67" s="350"/>
      <c r="L67" s="351"/>
      <c r="M67" s="59"/>
    </row>
    <row r="68" spans="2:13" s="56" customFormat="1" x14ac:dyDescent="0.25">
      <c r="B68" s="103" t="s">
        <v>112</v>
      </c>
      <c r="C68" s="257"/>
      <c r="D68" s="355"/>
      <c r="E68" s="356"/>
      <c r="F68" s="356"/>
      <c r="G68" s="356"/>
      <c r="H68" s="356"/>
      <c r="I68" s="356"/>
      <c r="J68" s="356"/>
      <c r="K68" s="356"/>
      <c r="L68" s="357"/>
      <c r="M68" s="55"/>
    </row>
    <row r="69" spans="2:13" s="54" customFormat="1" ht="35.25" customHeight="1" x14ac:dyDescent="0.25">
      <c r="B69" s="58"/>
      <c r="C69" s="261"/>
      <c r="D69" s="352" t="s">
        <v>162</v>
      </c>
      <c r="E69" s="353"/>
      <c r="F69" s="353"/>
      <c r="G69" s="353"/>
      <c r="H69" s="353"/>
      <c r="I69" s="353"/>
      <c r="J69" s="353"/>
      <c r="K69" s="353"/>
      <c r="L69" s="354"/>
      <c r="M69" s="59"/>
    </row>
    <row r="70" spans="2:13" s="54" customFormat="1" ht="35.25" customHeight="1" x14ac:dyDescent="0.25">
      <c r="B70" s="58"/>
      <c r="C70" s="256"/>
      <c r="D70" s="349"/>
      <c r="E70" s="350"/>
      <c r="F70" s="350"/>
      <c r="G70" s="350"/>
      <c r="H70" s="350"/>
      <c r="I70" s="350"/>
      <c r="J70" s="350"/>
      <c r="K70" s="350"/>
      <c r="L70" s="351"/>
      <c r="M70" s="59"/>
    </row>
    <row r="71" spans="2:13" s="54" customFormat="1" ht="35.25" customHeight="1" x14ac:dyDescent="0.25">
      <c r="B71" s="58"/>
      <c r="C71" s="258"/>
      <c r="D71" s="349"/>
      <c r="E71" s="350"/>
      <c r="F71" s="350"/>
      <c r="G71" s="350"/>
      <c r="H71" s="350"/>
      <c r="I71" s="350"/>
      <c r="J71" s="350"/>
      <c r="K71" s="350"/>
      <c r="L71" s="351"/>
      <c r="M71" s="59"/>
    </row>
    <row r="72" spans="2:13" s="54" customFormat="1" ht="35.25" customHeight="1" x14ac:dyDescent="0.25">
      <c r="B72" s="58"/>
      <c r="C72" s="258"/>
      <c r="D72" s="349"/>
      <c r="E72" s="350"/>
      <c r="F72" s="350"/>
      <c r="G72" s="350"/>
      <c r="H72" s="350"/>
      <c r="I72" s="350"/>
      <c r="J72" s="350"/>
      <c r="K72" s="350"/>
      <c r="L72" s="351"/>
      <c r="M72" s="59"/>
    </row>
    <row r="73" spans="2:13" s="54" customFormat="1" ht="35.25" customHeight="1" x14ac:dyDescent="0.25">
      <c r="B73" s="58"/>
      <c r="C73" s="258"/>
      <c r="D73" s="349"/>
      <c r="E73" s="350"/>
      <c r="F73" s="350"/>
      <c r="G73" s="350"/>
      <c r="H73" s="350"/>
      <c r="I73" s="350"/>
      <c r="J73" s="350"/>
      <c r="K73" s="350"/>
      <c r="L73" s="351"/>
      <c r="M73" s="59"/>
    </row>
    <row r="74" spans="2:13" s="54" customFormat="1" ht="35.25" customHeight="1" x14ac:dyDescent="0.25">
      <c r="B74" s="58"/>
      <c r="C74" s="262"/>
      <c r="D74" s="349"/>
      <c r="E74" s="350"/>
      <c r="F74" s="350"/>
      <c r="G74" s="350"/>
      <c r="H74" s="350"/>
      <c r="I74" s="350"/>
      <c r="J74" s="350"/>
      <c r="K74" s="350"/>
      <c r="L74" s="351"/>
      <c r="M74" s="59"/>
    </row>
    <row r="75" spans="2:13" s="56" customFormat="1" x14ac:dyDescent="0.25">
      <c r="B75" s="103" t="s">
        <v>130</v>
      </c>
      <c r="C75" s="257"/>
      <c r="D75" s="355"/>
      <c r="E75" s="356"/>
      <c r="F75" s="356"/>
      <c r="G75" s="356"/>
      <c r="H75" s="356"/>
      <c r="I75" s="356"/>
      <c r="J75" s="356"/>
      <c r="K75" s="356"/>
      <c r="L75" s="357"/>
      <c r="M75" s="55"/>
    </row>
    <row r="76" spans="2:13" s="54" customFormat="1" ht="35.25" customHeight="1" x14ac:dyDescent="0.25">
      <c r="B76" s="58"/>
      <c r="C76" s="261"/>
      <c r="D76" s="352" t="s">
        <v>163</v>
      </c>
      <c r="E76" s="353"/>
      <c r="F76" s="353"/>
      <c r="G76" s="353"/>
      <c r="H76" s="353"/>
      <c r="I76" s="353"/>
      <c r="J76" s="353"/>
      <c r="K76" s="353"/>
      <c r="L76" s="354"/>
      <c r="M76" s="59"/>
    </row>
    <row r="77" spans="2:13" s="54" customFormat="1" ht="35.25" customHeight="1" x14ac:dyDescent="0.25">
      <c r="B77" s="58"/>
      <c r="C77" s="256"/>
      <c r="D77" s="349"/>
      <c r="E77" s="350"/>
      <c r="F77" s="350"/>
      <c r="G77" s="350"/>
      <c r="H77" s="350"/>
      <c r="I77" s="350"/>
      <c r="J77" s="350"/>
      <c r="K77" s="350"/>
      <c r="L77" s="351"/>
      <c r="M77" s="59"/>
    </row>
    <row r="78" spans="2:13" s="54" customFormat="1" ht="35.25" customHeight="1" x14ac:dyDescent="0.25">
      <c r="B78" s="58"/>
      <c r="C78" s="258"/>
      <c r="D78" s="349"/>
      <c r="E78" s="350"/>
      <c r="F78" s="350"/>
      <c r="G78" s="350"/>
      <c r="H78" s="350"/>
      <c r="I78" s="350"/>
      <c r="J78" s="350"/>
      <c r="K78" s="350"/>
      <c r="L78" s="351"/>
      <c r="M78" s="59"/>
    </row>
    <row r="79" spans="2:13" s="54" customFormat="1" ht="35.25" customHeight="1" x14ac:dyDescent="0.25">
      <c r="B79" s="58"/>
      <c r="C79" s="258"/>
      <c r="D79" s="349"/>
      <c r="E79" s="350"/>
      <c r="F79" s="350"/>
      <c r="G79" s="350"/>
      <c r="H79" s="350"/>
      <c r="I79" s="350"/>
      <c r="J79" s="350"/>
      <c r="K79" s="350"/>
      <c r="L79" s="351"/>
      <c r="M79" s="59"/>
    </row>
    <row r="80" spans="2:13" s="54" customFormat="1" ht="35.25" customHeight="1" x14ac:dyDescent="0.25">
      <c r="B80" s="58"/>
      <c r="C80" s="258"/>
      <c r="D80" s="349"/>
      <c r="E80" s="350"/>
      <c r="F80" s="350"/>
      <c r="G80" s="350"/>
      <c r="H80" s="350"/>
      <c r="I80" s="350"/>
      <c r="J80" s="350"/>
      <c r="K80" s="350"/>
      <c r="L80" s="351"/>
      <c r="M80" s="59"/>
    </row>
    <row r="81" spans="2:13" s="54" customFormat="1" ht="35.25" customHeight="1" thickBot="1" x14ac:dyDescent="0.3">
      <c r="B81" s="58"/>
      <c r="C81" s="263"/>
      <c r="D81" s="349"/>
      <c r="E81" s="350"/>
      <c r="F81" s="350"/>
      <c r="G81" s="350"/>
      <c r="H81" s="350"/>
      <c r="I81" s="350"/>
      <c r="J81" s="350"/>
      <c r="K81" s="350"/>
      <c r="L81" s="351"/>
      <c r="M81" s="59"/>
    </row>
    <row r="82" spans="2:13" s="56" customFormat="1" x14ac:dyDescent="0.25"/>
    <row r="83" spans="2:13" s="56" customFormat="1" x14ac:dyDescent="0.25">
      <c r="B83" s="51" t="s">
        <v>61</v>
      </c>
      <c r="C83" s="51"/>
    </row>
    <row r="84" spans="2:13" s="56" customFormat="1" x14ac:dyDescent="0.25">
      <c r="B84" s="317" t="s">
        <v>143</v>
      </c>
      <c r="C84" s="317"/>
    </row>
    <row r="85" spans="2:13" s="56" customFormat="1" x14ac:dyDescent="0.25">
      <c r="B85" s="51" t="s">
        <v>71</v>
      </c>
      <c r="C85" s="104"/>
    </row>
    <row r="86" spans="2:13" s="56" customFormat="1" x14ac:dyDescent="0.25">
      <c r="B86" s="51" t="s">
        <v>66</v>
      </c>
      <c r="C86" s="104"/>
    </row>
    <row r="87" spans="2:13" s="56" customFormat="1" x14ac:dyDescent="0.25">
      <c r="B87" s="317" t="s">
        <v>102</v>
      </c>
      <c r="C87" s="317"/>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80" zoomScaleNormal="80" workbookViewId="0">
      <pane xSplit="4" ySplit="19" topLeftCell="T23" activePane="bottomRight" state="frozen"/>
      <selection pane="topRight" activeCell="E1" sqref="E1"/>
      <selection pane="bottomLeft" activeCell="A20" sqref="A20"/>
      <selection pane="bottomRight" activeCell="V27" sqref="V27"/>
    </sheetView>
  </sheetViews>
  <sheetFormatPr defaultColWidth="9.33203125" defaultRowHeight="13.2" x14ac:dyDescent="0.25"/>
  <cols>
    <col min="1" max="1" width="1.6640625" style="149" customWidth="1"/>
    <col min="2" max="2" width="6" style="137" customWidth="1"/>
    <col min="3" max="3" width="5.33203125" style="137" customWidth="1"/>
    <col min="4" max="4" width="74.5546875" style="137" bestFit="1" customWidth="1"/>
    <col min="5" max="5" width="13" style="137" customWidth="1"/>
    <col min="6" max="6" width="15.109375" style="137" bestFit="1" customWidth="1"/>
    <col min="7" max="8" width="16.33203125" style="137" bestFit="1" customWidth="1"/>
    <col min="9" max="10" width="13" style="137" customWidth="1"/>
    <col min="11" max="12" width="16.33203125" style="137" bestFit="1" customWidth="1"/>
    <col min="13" max="13" width="14.5546875" style="137" bestFit="1" customWidth="1"/>
    <col min="14" max="14" width="14.5546875" style="148" bestFit="1" customWidth="1"/>
    <col min="15" max="16" width="16.33203125" style="137" bestFit="1" customWidth="1"/>
    <col min="17" max="18" width="14.5546875" style="137" bestFit="1" customWidth="1"/>
    <col min="19" max="20" width="16.33203125" style="137" bestFit="1" customWidth="1"/>
    <col min="21" max="22" width="14.5546875" style="137" bestFit="1" customWidth="1"/>
    <col min="23" max="25" width="16.33203125" style="137" bestFit="1" customWidth="1"/>
    <col min="26" max="26" width="16.33203125" style="148" bestFit="1" customWidth="1"/>
    <col min="27" max="28" width="16.33203125" style="137" bestFit="1" customWidth="1"/>
    <col min="29" max="16384" width="9.33203125" style="137"/>
  </cols>
  <sheetData>
    <row r="1" spans="2:28" x14ac:dyDescent="0.25">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5">
      <c r="B2" s="88" t="s">
        <v>149</v>
      </c>
      <c r="C2" s="62"/>
      <c r="D2" s="62"/>
      <c r="E2" s="51"/>
      <c r="F2" s="376" t="s">
        <v>62</v>
      </c>
      <c r="G2" s="376"/>
      <c r="H2" s="150"/>
      <c r="I2" s="342" t="s">
        <v>62</v>
      </c>
      <c r="J2" s="342"/>
      <c r="K2" s="342" t="s">
        <v>62</v>
      </c>
      <c r="L2" s="342"/>
      <c r="M2" s="342"/>
      <c r="N2" s="342"/>
      <c r="Q2" s="156"/>
      <c r="R2" s="342" t="s">
        <v>62</v>
      </c>
      <c r="S2" s="342"/>
      <c r="T2" s="150"/>
      <c r="U2" s="342" t="s">
        <v>62</v>
      </c>
      <c r="V2" s="342"/>
      <c r="W2" s="342" t="s">
        <v>62</v>
      </c>
      <c r="X2" s="342"/>
      <c r="Y2" s="342"/>
      <c r="Z2" s="342"/>
    </row>
    <row r="3" spans="2:28" x14ac:dyDescent="0.25">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5">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5">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5">
      <c r="B6" s="322">
        <f>'Cover Page'!C7</f>
        <v>0</v>
      </c>
      <c r="C6" s="319"/>
      <c r="D6" s="319"/>
      <c r="E6" s="299"/>
      <c r="F6" s="375" t="s">
        <v>128</v>
      </c>
      <c r="G6" s="364"/>
      <c r="H6" s="147"/>
      <c r="I6" s="147"/>
      <c r="J6" s="147"/>
      <c r="K6" s="136"/>
      <c r="L6" s="136"/>
      <c r="M6" s="136"/>
      <c r="N6" s="147"/>
      <c r="O6" s="149"/>
      <c r="P6" s="147"/>
      <c r="Q6" s="177"/>
      <c r="R6" s="147"/>
      <c r="S6" s="147"/>
      <c r="T6" s="147"/>
      <c r="U6" s="147"/>
      <c r="V6" s="147"/>
      <c r="W6" s="136"/>
      <c r="X6" s="136"/>
      <c r="Y6" s="136"/>
      <c r="Z6" s="147"/>
      <c r="AA6" s="149"/>
      <c r="AB6" s="147"/>
    </row>
    <row r="7" spans="2:28" x14ac:dyDescent="0.25">
      <c r="B7" s="60" t="s">
        <v>89</v>
      </c>
      <c r="C7" s="50"/>
      <c r="D7" s="3"/>
      <c r="E7" s="299"/>
      <c r="F7" s="364"/>
      <c r="G7" s="364"/>
      <c r="H7" s="147"/>
      <c r="I7" s="147"/>
      <c r="J7" s="147"/>
      <c r="K7" s="136"/>
      <c r="L7" s="136"/>
      <c r="M7" s="136"/>
      <c r="N7" s="147"/>
      <c r="O7" s="149"/>
      <c r="P7" s="147"/>
      <c r="Q7" s="177"/>
      <c r="R7" s="147"/>
      <c r="S7" s="147"/>
      <c r="T7" s="147"/>
      <c r="U7" s="9"/>
      <c r="V7" s="147"/>
      <c r="W7" s="136"/>
      <c r="X7" s="136"/>
      <c r="Y7" s="136"/>
      <c r="Z7" s="147"/>
      <c r="AA7" s="149"/>
      <c r="AB7" s="147"/>
    </row>
    <row r="8" spans="2:28" x14ac:dyDescent="0.25">
      <c r="B8" s="320" t="str">
        <f>'Cover Page'!C8</f>
        <v>Securian Life Insurance Company</v>
      </c>
      <c r="C8" s="319"/>
      <c r="D8" s="319"/>
      <c r="E8" s="299"/>
      <c r="F8" s="364"/>
      <c r="G8" s="364"/>
      <c r="H8" s="147"/>
      <c r="I8" s="147"/>
      <c r="J8" s="147"/>
      <c r="K8" s="136"/>
      <c r="L8" s="136"/>
      <c r="M8" s="136"/>
      <c r="N8" s="147"/>
      <c r="O8" s="149"/>
      <c r="P8" s="147"/>
      <c r="Q8" s="177"/>
      <c r="R8" s="147"/>
      <c r="S8" s="147"/>
      <c r="T8" s="147"/>
      <c r="U8" s="147"/>
      <c r="V8" s="147"/>
      <c r="W8" s="136"/>
      <c r="X8" s="136"/>
      <c r="Y8" s="136"/>
      <c r="Z8" s="147"/>
      <c r="AA8" s="149"/>
      <c r="AB8" s="147"/>
    </row>
    <row r="9" spans="2:28" x14ac:dyDescent="0.25">
      <c r="B9" s="61" t="s">
        <v>91</v>
      </c>
      <c r="C9" s="50"/>
      <c r="D9" s="3"/>
      <c r="E9" s="299"/>
      <c r="F9" s="364"/>
      <c r="G9" s="364"/>
      <c r="H9" s="147"/>
      <c r="I9" s="147"/>
      <c r="J9" s="147"/>
      <c r="K9" s="136"/>
      <c r="L9" s="136"/>
      <c r="M9" s="136"/>
      <c r="N9" s="147"/>
      <c r="O9" s="149"/>
      <c r="P9" s="147"/>
      <c r="Q9" s="177"/>
      <c r="R9" s="147"/>
      <c r="S9" s="147"/>
      <c r="T9" s="147"/>
      <c r="U9" s="147"/>
      <c r="V9" s="147"/>
      <c r="W9" s="136"/>
      <c r="X9" s="136"/>
      <c r="Y9" s="136"/>
      <c r="Z9" s="147"/>
      <c r="AA9" s="149"/>
      <c r="AB9" s="147"/>
    </row>
    <row r="10" spans="2:28" x14ac:dyDescent="0.25">
      <c r="B10" s="320">
        <f>'Cover Page'!C9</f>
        <v>0</v>
      </c>
      <c r="C10" s="319"/>
      <c r="D10" s="319"/>
      <c r="E10" s="299"/>
      <c r="F10" s="364"/>
      <c r="G10" s="364"/>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5">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5">
      <c r="B12" s="320" t="str">
        <f>'Cover Page'!C6</f>
        <v>2017</v>
      </c>
      <c r="C12" s="319"/>
      <c r="D12" s="319"/>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5">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8" thickBot="1" x14ac:dyDescent="0.3">
      <c r="B14" s="302"/>
      <c r="C14" s="302"/>
      <c r="D14" s="302"/>
    </row>
    <row r="15" spans="2:28" ht="13.8" thickBot="1" x14ac:dyDescent="0.3">
      <c r="B15" s="3"/>
      <c r="C15" s="3"/>
      <c r="D15" s="3"/>
      <c r="E15" s="379" t="s">
        <v>33</v>
      </c>
      <c r="F15" s="380"/>
      <c r="G15" s="380"/>
      <c r="H15" s="380"/>
      <c r="I15" s="380"/>
      <c r="J15" s="380"/>
      <c r="K15" s="380"/>
      <c r="L15" s="380"/>
      <c r="M15" s="380"/>
      <c r="N15" s="380"/>
      <c r="O15" s="380"/>
      <c r="P15" s="381"/>
      <c r="Q15" s="379" t="s">
        <v>33</v>
      </c>
      <c r="R15" s="380"/>
      <c r="S15" s="380"/>
      <c r="T15" s="380"/>
      <c r="U15" s="380"/>
      <c r="V15" s="380"/>
      <c r="W15" s="380"/>
      <c r="X15" s="380"/>
      <c r="Y15" s="380"/>
      <c r="Z15" s="380"/>
      <c r="AA15" s="380"/>
      <c r="AB15" s="381"/>
    </row>
    <row r="16" spans="2:28" ht="13.8" thickBot="1" x14ac:dyDescent="0.3">
      <c r="B16" s="3"/>
      <c r="C16" s="3"/>
      <c r="D16" s="3"/>
      <c r="E16" s="386" t="s">
        <v>107</v>
      </c>
      <c r="F16" s="387"/>
      <c r="G16" s="387"/>
      <c r="H16" s="387"/>
      <c r="I16" s="387"/>
      <c r="J16" s="387"/>
      <c r="K16" s="387"/>
      <c r="L16" s="387"/>
      <c r="M16" s="387"/>
      <c r="N16" s="387"/>
      <c r="O16" s="387"/>
      <c r="P16" s="388"/>
      <c r="Q16" s="386" t="s">
        <v>108</v>
      </c>
      <c r="R16" s="387"/>
      <c r="S16" s="387"/>
      <c r="T16" s="387"/>
      <c r="U16" s="387"/>
      <c r="V16" s="387"/>
      <c r="W16" s="387"/>
      <c r="X16" s="387"/>
      <c r="Y16" s="387"/>
      <c r="Z16" s="387"/>
      <c r="AA16" s="387"/>
      <c r="AB16" s="388"/>
    </row>
    <row r="17" spans="1:28" ht="13.8" thickBot="1" x14ac:dyDescent="0.3">
      <c r="B17" s="3"/>
      <c r="C17" s="3"/>
      <c r="D17" s="3"/>
      <c r="E17" s="382" t="s">
        <v>8</v>
      </c>
      <c r="F17" s="344"/>
      <c r="G17" s="344"/>
      <c r="H17" s="344"/>
      <c r="I17" s="382" t="s">
        <v>9</v>
      </c>
      <c r="J17" s="344"/>
      <c r="K17" s="344"/>
      <c r="L17" s="344"/>
      <c r="M17" s="383" t="s">
        <v>10</v>
      </c>
      <c r="N17" s="384"/>
      <c r="O17" s="384"/>
      <c r="P17" s="385"/>
      <c r="Q17" s="382" t="s">
        <v>8</v>
      </c>
      <c r="R17" s="344"/>
      <c r="S17" s="344"/>
      <c r="T17" s="344"/>
      <c r="U17" s="382" t="s">
        <v>9</v>
      </c>
      <c r="V17" s="344"/>
      <c r="W17" s="344"/>
      <c r="X17" s="344"/>
      <c r="Y17" s="383" t="s">
        <v>10</v>
      </c>
      <c r="Z17" s="384"/>
      <c r="AA17" s="384"/>
      <c r="AB17" s="385"/>
    </row>
    <row r="18" spans="1:28" ht="36" customHeight="1" thickBot="1" x14ac:dyDescent="0.3">
      <c r="A18" s="151"/>
      <c r="B18" s="323" t="s">
        <v>70</v>
      </c>
      <c r="C18" s="324"/>
      <c r="D18" s="324"/>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8" thickBot="1" x14ac:dyDescent="0.3">
      <c r="B19" s="377"/>
      <c r="C19" s="378"/>
      <c r="D19" s="378"/>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5">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5">
      <c r="B21" s="116"/>
      <c r="C21" s="14">
        <v>1.1000000000000001</v>
      </c>
      <c r="D21" s="117" t="s">
        <v>45</v>
      </c>
      <c r="E21" s="196"/>
      <c r="F21" s="53"/>
      <c r="G21" s="232"/>
      <c r="H21" s="233"/>
      <c r="I21" s="196"/>
      <c r="J21" s="53"/>
      <c r="K21" s="232"/>
      <c r="L21" s="233"/>
      <c r="M21" s="196"/>
      <c r="N21" s="53"/>
      <c r="O21" s="232"/>
      <c r="P21" s="233"/>
      <c r="Q21" s="196"/>
      <c r="R21" s="53"/>
      <c r="S21" s="232"/>
      <c r="T21" s="233"/>
      <c r="U21" s="196">
        <v>170291</v>
      </c>
      <c r="V21" s="53">
        <v>140598</v>
      </c>
      <c r="W21" s="232"/>
      <c r="X21" s="233"/>
      <c r="Y21" s="196"/>
      <c r="Z21" s="53"/>
      <c r="AA21" s="232"/>
      <c r="AB21" s="233"/>
    </row>
    <row r="22" spans="1:28" s="149" customFormat="1" ht="26.4" x14ac:dyDescent="0.25">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c r="R22" s="68"/>
      <c r="S22" s="76">
        <f>'Pt 1 Summary of Data'!L24</f>
        <v>0</v>
      </c>
      <c r="T22" s="77">
        <f>SUM(Q22:S22)</f>
        <v>0</v>
      </c>
      <c r="U22" s="303">
        <v>162618</v>
      </c>
      <c r="V22" s="68">
        <f>+SUM([3]CA!$C$16,[3]CA!$C$17:$D$17,[3]CA!$C$18:$E$18,[3]CA!$C$19:$F$19,[3]CA!$C$20:$G$20,[3]CA!$C$21:$H$21,[3]CA!$C$22:$I$22,[3]CA!$C$23:$J$23,[3]CA!$C$24:$K$24,[3]CA!$C$25:$L$25,[3]CA!$C$26:$M$26,[3]CA!$C$27:$N$27,[3]CA!$D$28:$O$28,[3]CA!$E$29:$P$29,[3]CA!$F$30:$Q$30,[3]CA!$G$31:$R$31,[3]CA!$H$32:$S$32,[3]CA!$I$33:$T$33,[3]CA!$J$34:$U$34,[3]CA!$K$35:$V$35,[3]CA!$L$36:$W$36,[3]CA!$M$37:$X$37,[3]CA!$N$38:$Y$38,[3]CA!$O$39:$Z$39,[3]CA!$P$40:$AA$40,[3]CA!$Q$41:$AA$41,[3]CA!$R$42:$AA$42)+[3]CA!$D$283-[3]CA!$D$271</f>
        <v>139271.08409908833</v>
      </c>
      <c r="W22" s="76">
        <f>'Pt 1 Summary of Data'!N24</f>
        <v>106849.54791416299</v>
      </c>
      <c r="X22" s="77">
        <f>SUM(U22:W22)</f>
        <v>408738.63201325131</v>
      </c>
      <c r="Y22" s="303"/>
      <c r="Z22" s="68"/>
      <c r="AA22" s="76">
        <f>'Pt 1 Summary of Data'!P24</f>
        <v>0</v>
      </c>
      <c r="AB22" s="77">
        <f>SUM(Y22:AA22)</f>
        <v>0</v>
      </c>
    </row>
    <row r="23" spans="1:28" x14ac:dyDescent="0.25">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162618</v>
      </c>
      <c r="V23" s="78">
        <f>SUM(V$22:V$22)</f>
        <v>139271.08409908833</v>
      </c>
      <c r="W23" s="78">
        <f>SUM(W$22:W$22)</f>
        <v>106849.54791416299</v>
      </c>
      <c r="X23" s="77">
        <f>SUM(U23:W23)</f>
        <v>408738.63201325131</v>
      </c>
      <c r="Y23" s="78">
        <f>SUM(Y$22:Y$22)</f>
        <v>0</v>
      </c>
      <c r="Z23" s="78">
        <f>SUM(Z$22:Z$22)</f>
        <v>0</v>
      </c>
      <c r="AA23" s="78">
        <f>SUM(AA$22:AA$22)</f>
        <v>0</v>
      </c>
      <c r="AB23" s="77">
        <f>SUM(Y23:AA23)</f>
        <v>0</v>
      </c>
    </row>
    <row r="24" spans="1:28" x14ac:dyDescent="0.25">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5">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5">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v>310054</v>
      </c>
      <c r="V26" s="68">
        <v>259152</v>
      </c>
      <c r="W26" s="79">
        <f>'Pt 1 Summary of Data'!N21</f>
        <v>197138.85</v>
      </c>
      <c r="X26" s="77">
        <f>SUM(U26:W26)</f>
        <v>766344.85</v>
      </c>
      <c r="Y26" s="197"/>
      <c r="Z26" s="68"/>
      <c r="AA26" s="79">
        <f>'Pt 1 Summary of Data'!P21</f>
        <v>0</v>
      </c>
      <c r="AB26" s="77">
        <f>SUM(Y26:AA26)</f>
        <v>0</v>
      </c>
    </row>
    <row r="27" spans="1:28" s="149" customFormat="1" x14ac:dyDescent="0.25">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c r="V27" s="68"/>
      <c r="W27" s="79">
        <f>'Pt 1 Summary of Data'!N35</f>
        <v>7866</v>
      </c>
      <c r="X27" s="77">
        <f>SUM(U27:W27)</f>
        <v>7866</v>
      </c>
      <c r="Y27" s="197"/>
      <c r="Z27" s="68"/>
      <c r="AA27" s="79">
        <f>'Pt 1 Summary of Data'!P35</f>
        <v>0</v>
      </c>
      <c r="AB27" s="77">
        <f>SUM(Y27:AA27)</f>
        <v>0</v>
      </c>
    </row>
    <row r="28" spans="1:28" x14ac:dyDescent="0.25">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310054</v>
      </c>
      <c r="V28" s="79">
        <f t="shared" si="0"/>
        <v>259152</v>
      </c>
      <c r="W28" s="79">
        <f t="shared" si="0"/>
        <v>189272.85</v>
      </c>
      <c r="X28" s="70">
        <f>X$26-X$27</f>
        <v>758478.85</v>
      </c>
      <c r="Y28" s="79">
        <f t="shared" si="0"/>
        <v>0</v>
      </c>
      <c r="Z28" s="79">
        <f t="shared" si="0"/>
        <v>0</v>
      </c>
      <c r="AA28" s="79">
        <f t="shared" si="0"/>
        <v>0</v>
      </c>
      <c r="AB28" s="70">
        <f>AB$26-AB$27</f>
        <v>0</v>
      </c>
    </row>
    <row r="29" spans="1:28" x14ac:dyDescent="0.25">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5">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0</v>
      </c>
      <c r="T30" s="139">
        <f>SUM(Q30:S30)</f>
        <v>0</v>
      </c>
      <c r="U30" s="285"/>
      <c r="V30" s="284"/>
      <c r="W30" s="140">
        <f>'Pt 1 Summary of Data'!N49</f>
        <v>286.91666666666669</v>
      </c>
      <c r="X30" s="139">
        <f>SUM(U30:W30)</f>
        <v>286.91666666666669</v>
      </c>
      <c r="Y30" s="285"/>
      <c r="Z30" s="284"/>
      <c r="AA30" s="140">
        <f>'Pt 1 Summary of Data'!P49</f>
        <v>0</v>
      </c>
      <c r="AB30" s="139">
        <f>SUM(Y30:AA30)</f>
        <v>0</v>
      </c>
    </row>
    <row r="31" spans="1:28" x14ac:dyDescent="0.25">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5">
      <c r="B32" s="124" t="s">
        <v>3</v>
      </c>
      <c r="C32" s="389" t="s">
        <v>139</v>
      </c>
      <c r="D32" s="390"/>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5">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t="str">
        <f>IF(T30&lt;1000,"Not Required to Calculate",T23/T28)</f>
        <v>Not Required to Calculate</v>
      </c>
      <c r="U33" s="250"/>
      <c r="V33" s="251"/>
      <c r="W33" s="251"/>
      <c r="X33" s="300" t="str">
        <f>IF(X30&lt;1000,"Not Required to Calculate",X23/X28)</f>
        <v>Not Required to Calculate</v>
      </c>
      <c r="Y33" s="250"/>
      <c r="Z33" s="251"/>
      <c r="AA33" s="251"/>
      <c r="AB33" s="300" t="str">
        <f>IF(AB30&lt;1000,"Not Required to Calculate",AB23/AB28)</f>
        <v>Not Required to Calculate</v>
      </c>
    </row>
    <row r="34" spans="2:28" ht="13.8" thickBot="1" x14ac:dyDescent="0.3">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5">
      <c r="B35" s="156"/>
    </row>
    <row r="36" spans="2:28" x14ac:dyDescent="0.25">
      <c r="B36" s="170"/>
    </row>
    <row r="37" spans="2:28" x14ac:dyDescent="0.25">
      <c r="C37" s="51" t="s">
        <v>61</v>
      </c>
      <c r="D37" s="51"/>
      <c r="E37" s="51"/>
      <c r="Q37" s="156"/>
    </row>
    <row r="38" spans="2:28" x14ac:dyDescent="0.25">
      <c r="C38" s="51"/>
      <c r="D38" s="317" t="s">
        <v>143</v>
      </c>
      <c r="E38" s="317"/>
    </row>
    <row r="39" spans="2:28" x14ac:dyDescent="0.25">
      <c r="C39" s="51"/>
      <c r="D39" s="51" t="s">
        <v>71</v>
      </c>
      <c r="E39" s="50"/>
      <c r="Q39" s="136"/>
    </row>
    <row r="40" spans="2:28" x14ac:dyDescent="0.25">
      <c r="C40" s="51"/>
      <c r="D40" s="51" t="s">
        <v>66</v>
      </c>
      <c r="E40" s="50"/>
      <c r="G40" s="3"/>
      <c r="Q40" s="135"/>
    </row>
    <row r="41" spans="2:28" x14ac:dyDescent="0.25">
      <c r="C41" s="128"/>
      <c r="D41" s="317" t="s">
        <v>102</v>
      </c>
      <c r="E41" s="317"/>
    </row>
    <row r="42" spans="2:28" x14ac:dyDescent="0.25">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9" sqref="B19:E19"/>
    </sheetView>
  </sheetViews>
  <sheetFormatPr defaultRowHeight="13.2" x14ac:dyDescent="0.25"/>
  <cols>
    <col min="1" max="1" width="1.88671875" style="7" customWidth="1"/>
    <col min="2" max="2" width="43.109375" customWidth="1"/>
    <col min="3" max="3" width="24.6640625" customWidth="1"/>
  </cols>
  <sheetData>
    <row r="1" spans="2:5" s="7" customFormat="1" x14ac:dyDescent="0.25">
      <c r="B1" s="1" t="s">
        <v>144</v>
      </c>
    </row>
    <row r="2" spans="2:5" s="82" customFormat="1" x14ac:dyDescent="0.25">
      <c r="B2" s="88" t="s">
        <v>149</v>
      </c>
    </row>
    <row r="3" spans="2:5" s="7" customFormat="1" x14ac:dyDescent="0.25">
      <c r="B3" s="1" t="s">
        <v>133</v>
      </c>
    </row>
    <row r="4" spans="2:5" s="7" customFormat="1" x14ac:dyDescent="0.25">
      <c r="B4" s="1"/>
    </row>
    <row r="5" spans="2:5" s="7" customFormat="1" x14ac:dyDescent="0.25">
      <c r="B5" s="60" t="s">
        <v>88</v>
      </c>
    </row>
    <row r="6" spans="2:5" s="7" customFormat="1" x14ac:dyDescent="0.25">
      <c r="B6" s="86">
        <f>'Cover Page'!C7</f>
        <v>0</v>
      </c>
    </row>
    <row r="7" spans="2:5" s="7" customFormat="1" x14ac:dyDescent="0.25">
      <c r="B7" s="60" t="s">
        <v>89</v>
      </c>
      <c r="D7" s="416" t="s">
        <v>129</v>
      </c>
      <c r="E7" s="416"/>
    </row>
    <row r="8" spans="2:5" s="7" customFormat="1" x14ac:dyDescent="0.25">
      <c r="B8" s="83" t="str">
        <f>'Cover Page'!C8</f>
        <v>Securian Life Insurance Company</v>
      </c>
      <c r="D8" s="416"/>
      <c r="E8" s="416"/>
    </row>
    <row r="9" spans="2:5" s="7" customFormat="1" x14ac:dyDescent="0.25">
      <c r="B9" s="61" t="s">
        <v>91</v>
      </c>
      <c r="D9" s="416"/>
      <c r="E9" s="416"/>
    </row>
    <row r="10" spans="2:5" s="7" customFormat="1" x14ac:dyDescent="0.25">
      <c r="B10" s="83">
        <f>'Cover Page'!C9</f>
        <v>0</v>
      </c>
      <c r="D10" s="416"/>
      <c r="E10" s="416"/>
    </row>
    <row r="11" spans="2:5" s="7" customFormat="1" x14ac:dyDescent="0.25">
      <c r="B11" s="61" t="s">
        <v>86</v>
      </c>
    </row>
    <row r="12" spans="2:5" s="7" customFormat="1" x14ac:dyDescent="0.25">
      <c r="B12" s="87" t="str">
        <f>'Cover Page'!C6</f>
        <v>2017</v>
      </c>
    </row>
    <row r="13" spans="2:5" s="7" customFormat="1" x14ac:dyDescent="0.25">
      <c r="B13" s="61"/>
    </row>
    <row r="14" spans="2:5" s="7" customFormat="1" x14ac:dyDescent="0.25">
      <c r="B14" s="61"/>
    </row>
    <row r="15" spans="2:5" s="7" customFormat="1" x14ac:dyDescent="0.25">
      <c r="B15" s="61"/>
    </row>
    <row r="16" spans="2:5" s="7" customFormat="1" x14ac:dyDescent="0.25">
      <c r="B16" s="66"/>
      <c r="E16" s="129" t="s">
        <v>132</v>
      </c>
    </row>
    <row r="17" spans="2:5" s="7" customFormat="1" ht="30" customHeight="1" thickBot="1" x14ac:dyDescent="0.3">
      <c r="B17" s="391" t="s">
        <v>140</v>
      </c>
      <c r="C17" s="391"/>
      <c r="D17" s="391"/>
      <c r="E17" s="67"/>
    </row>
    <row r="18" spans="2:5" ht="38.25" customHeight="1" x14ac:dyDescent="0.25">
      <c r="B18" s="417" t="s">
        <v>141</v>
      </c>
      <c r="C18" s="418"/>
      <c r="D18" s="419"/>
      <c r="E18" s="420"/>
    </row>
    <row r="19" spans="2:5" x14ac:dyDescent="0.25">
      <c r="B19" s="398" t="s">
        <v>97</v>
      </c>
      <c r="C19" s="399"/>
      <c r="D19" s="399"/>
      <c r="E19" s="400"/>
    </row>
    <row r="20" spans="2:5" x14ac:dyDescent="0.25">
      <c r="B20" s="395" t="s">
        <v>98</v>
      </c>
      <c r="C20" s="396"/>
      <c r="D20" s="396"/>
      <c r="E20" s="397"/>
    </row>
    <row r="21" spans="2:5" x14ac:dyDescent="0.25">
      <c r="B21" s="392"/>
      <c r="C21" s="393"/>
      <c r="D21" s="393"/>
      <c r="E21" s="394"/>
    </row>
    <row r="22" spans="2:5" x14ac:dyDescent="0.25">
      <c r="B22" s="392"/>
      <c r="C22" s="393"/>
      <c r="D22" s="393"/>
      <c r="E22" s="394"/>
    </row>
    <row r="23" spans="2:5" x14ac:dyDescent="0.25">
      <c r="B23" s="392"/>
      <c r="C23" s="393"/>
      <c r="D23" s="393"/>
      <c r="E23" s="394"/>
    </row>
    <row r="24" spans="2:5" x14ac:dyDescent="0.25">
      <c r="B24" s="392"/>
      <c r="C24" s="393"/>
      <c r="D24" s="393"/>
      <c r="E24" s="394"/>
    </row>
    <row r="25" spans="2:5" x14ac:dyDescent="0.25">
      <c r="B25" s="392"/>
      <c r="C25" s="393"/>
      <c r="D25" s="393"/>
      <c r="E25" s="394"/>
    </row>
    <row r="26" spans="2:5" x14ac:dyDescent="0.25">
      <c r="B26" s="392"/>
      <c r="C26" s="393"/>
      <c r="D26" s="393"/>
      <c r="E26" s="394"/>
    </row>
    <row r="27" spans="2:5" x14ac:dyDescent="0.25">
      <c r="B27" s="392"/>
      <c r="C27" s="393"/>
      <c r="D27" s="393"/>
      <c r="E27" s="394"/>
    </row>
    <row r="28" spans="2:5" x14ac:dyDescent="0.25">
      <c r="B28" s="392"/>
      <c r="C28" s="393"/>
      <c r="D28" s="393"/>
      <c r="E28" s="394"/>
    </row>
    <row r="29" spans="2:5" x14ac:dyDescent="0.25">
      <c r="B29" s="392"/>
      <c r="C29" s="393"/>
      <c r="D29" s="393"/>
      <c r="E29" s="394"/>
    </row>
    <row r="30" spans="2:5" x14ac:dyDescent="0.25">
      <c r="B30" s="392"/>
      <c r="C30" s="393"/>
      <c r="D30" s="393"/>
      <c r="E30" s="394"/>
    </row>
    <row r="31" spans="2:5" x14ac:dyDescent="0.25">
      <c r="B31" s="406"/>
      <c r="C31" s="407"/>
      <c r="D31" s="407"/>
      <c r="E31" s="408"/>
    </row>
    <row r="32" spans="2:5" ht="39.75" customHeight="1" x14ac:dyDescent="0.25">
      <c r="B32" s="403" t="s">
        <v>142</v>
      </c>
      <c r="C32" s="404"/>
      <c r="D32" s="404"/>
      <c r="E32" s="405"/>
    </row>
    <row r="33" spans="2:5" ht="26.25" customHeight="1" x14ac:dyDescent="0.25">
      <c r="B33" s="401" t="s">
        <v>96</v>
      </c>
      <c r="C33" s="402"/>
      <c r="D33" s="421" t="s">
        <v>122</v>
      </c>
      <c r="E33" s="422"/>
    </row>
    <row r="34" spans="2:5" x14ac:dyDescent="0.25">
      <c r="B34" s="411"/>
      <c r="C34" s="412"/>
      <c r="D34" s="409"/>
      <c r="E34" s="410"/>
    </row>
    <row r="35" spans="2:5" x14ac:dyDescent="0.25">
      <c r="B35" s="411"/>
      <c r="C35" s="412"/>
      <c r="D35" s="409"/>
      <c r="E35" s="410"/>
    </row>
    <row r="36" spans="2:5" x14ac:dyDescent="0.25">
      <c r="B36" s="411"/>
      <c r="C36" s="412"/>
      <c r="D36" s="409"/>
      <c r="E36" s="410"/>
    </row>
    <row r="37" spans="2:5" x14ac:dyDescent="0.25">
      <c r="B37" s="411"/>
      <c r="C37" s="412"/>
      <c r="D37" s="409"/>
      <c r="E37" s="410"/>
    </row>
    <row r="38" spans="2:5" x14ac:dyDescent="0.25">
      <c r="B38" s="411"/>
      <c r="C38" s="412"/>
      <c r="D38" s="409"/>
      <c r="E38" s="410"/>
    </row>
    <row r="39" spans="2:5" x14ac:dyDescent="0.25">
      <c r="B39" s="411"/>
      <c r="C39" s="412"/>
      <c r="D39" s="409"/>
      <c r="E39" s="410"/>
    </row>
    <row r="40" spans="2:5" x14ac:dyDescent="0.25">
      <c r="B40" s="411"/>
      <c r="C40" s="412"/>
      <c r="D40" s="409"/>
      <c r="E40" s="410"/>
    </row>
    <row r="41" spans="2:5" x14ac:dyDescent="0.25">
      <c r="B41" s="411"/>
      <c r="C41" s="412"/>
      <c r="D41" s="409"/>
      <c r="E41" s="410"/>
    </row>
    <row r="42" spans="2:5" x14ac:dyDescent="0.25">
      <c r="B42" s="411"/>
      <c r="C42" s="412"/>
      <c r="D42" s="409"/>
      <c r="E42" s="410"/>
    </row>
    <row r="43" spans="2:5" x14ac:dyDescent="0.25">
      <c r="B43" s="411"/>
      <c r="C43" s="412"/>
      <c r="D43" s="409"/>
      <c r="E43" s="410"/>
    </row>
    <row r="44" spans="2:5" ht="13.8" thickBot="1" x14ac:dyDescent="0.3">
      <c r="B44" s="413"/>
      <c r="C44" s="414"/>
      <c r="D44" s="414"/>
      <c r="E44" s="415"/>
    </row>
    <row r="45" spans="2:5" x14ac:dyDescent="0.25">
      <c r="B45" s="55"/>
      <c r="C45" s="56"/>
      <c r="D45" s="56"/>
      <c r="E45" s="56"/>
    </row>
    <row r="46" spans="2:5" x14ac:dyDescent="0.25">
      <c r="B46" s="51" t="s">
        <v>61</v>
      </c>
      <c r="C46" s="8"/>
      <c r="D46" s="56"/>
      <c r="E46" s="56"/>
    </row>
    <row r="47" spans="2:5" x14ac:dyDescent="0.25">
      <c r="B47" s="51" t="s">
        <v>143</v>
      </c>
      <c r="C47" s="51"/>
      <c r="D47" s="56"/>
      <c r="E47" s="56"/>
    </row>
    <row r="48" spans="2:5" x14ac:dyDescent="0.25">
      <c r="B48" s="51" t="s">
        <v>71</v>
      </c>
      <c r="C48" s="51"/>
      <c r="D48" s="56"/>
      <c r="E48" s="56"/>
    </row>
    <row r="49" spans="2:5" x14ac:dyDescent="0.25">
      <c r="B49" s="51" t="s">
        <v>66</v>
      </c>
      <c r="C49" s="51"/>
      <c r="D49" s="56"/>
      <c r="E49" s="56"/>
    </row>
    <row r="50" spans="2:5" x14ac:dyDescent="0.25">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ColWidth="9.109375" defaultRowHeight="13.2" x14ac:dyDescent="0.25"/>
  <cols>
    <col min="1" max="1" width="1.88671875" style="170" customWidth="1"/>
    <col min="2" max="2" width="40.6640625" style="170" bestFit="1" customWidth="1"/>
    <col min="3" max="16384" width="9.109375" style="170"/>
  </cols>
  <sheetData>
    <row r="1" spans="2:9" x14ac:dyDescent="0.25">
      <c r="B1" s="1" t="s">
        <v>68</v>
      </c>
    </row>
    <row r="2" spans="2:9" s="186" customFormat="1" x14ac:dyDescent="0.25">
      <c r="B2" s="88" t="s">
        <v>149</v>
      </c>
    </row>
    <row r="3" spans="2:9" x14ac:dyDescent="0.25">
      <c r="B3" s="1" t="s">
        <v>92</v>
      </c>
    </row>
    <row r="4" spans="2:9" x14ac:dyDescent="0.25">
      <c r="B4" s="1"/>
    </row>
    <row r="5" spans="2:9" x14ac:dyDescent="0.25">
      <c r="B5" s="60" t="s">
        <v>88</v>
      </c>
    </row>
    <row r="6" spans="2:9" x14ac:dyDescent="0.25">
      <c r="B6" s="86">
        <f>'Cover Page'!C7</f>
        <v>0</v>
      </c>
      <c r="G6" s="432" t="s">
        <v>92</v>
      </c>
      <c r="H6" s="432"/>
      <c r="I6" s="432"/>
    </row>
    <row r="7" spans="2:9" x14ac:dyDescent="0.25">
      <c r="B7" s="60" t="s">
        <v>89</v>
      </c>
      <c r="G7" s="432"/>
      <c r="H7" s="432"/>
      <c r="I7" s="432"/>
    </row>
    <row r="8" spans="2:9" x14ac:dyDescent="0.25">
      <c r="B8" s="83" t="str">
        <f>'Cover Page'!C8</f>
        <v>Securian Life Insurance Company</v>
      </c>
      <c r="G8" s="432"/>
      <c r="H8" s="432"/>
      <c r="I8" s="432"/>
    </row>
    <row r="9" spans="2:9" x14ac:dyDescent="0.25">
      <c r="B9" s="61" t="s">
        <v>91</v>
      </c>
      <c r="G9" s="432"/>
      <c r="H9" s="432"/>
      <c r="I9" s="432"/>
    </row>
    <row r="10" spans="2:9" x14ac:dyDescent="0.25">
      <c r="B10" s="83">
        <f>'Cover Page'!C9</f>
        <v>0</v>
      </c>
      <c r="G10" s="432"/>
      <c r="H10" s="432"/>
      <c r="I10" s="432"/>
    </row>
    <row r="11" spans="2:9" x14ac:dyDescent="0.25">
      <c r="B11" s="61" t="s">
        <v>86</v>
      </c>
    </row>
    <row r="12" spans="2:9" x14ac:dyDescent="0.25">
      <c r="B12" s="87" t="str">
        <f>'Cover Page'!C6</f>
        <v>2017</v>
      </c>
    </row>
    <row r="13" spans="2:9" x14ac:dyDescent="0.25">
      <c r="B13" s="134"/>
    </row>
    <row r="17" spans="2:11" ht="13.8" thickBot="1" x14ac:dyDescent="0.3">
      <c r="B17" s="131" t="s">
        <v>93</v>
      </c>
    </row>
    <row r="18" spans="2:11" x14ac:dyDescent="0.25">
      <c r="B18" s="423" t="s">
        <v>147</v>
      </c>
      <c r="C18" s="424"/>
      <c r="D18" s="424"/>
      <c r="E18" s="424"/>
      <c r="F18" s="424"/>
      <c r="G18" s="424"/>
      <c r="H18" s="424"/>
      <c r="I18" s="424"/>
      <c r="J18" s="424"/>
      <c r="K18" s="425"/>
    </row>
    <row r="19" spans="2:11" x14ac:dyDescent="0.25">
      <c r="B19" s="426"/>
      <c r="C19" s="427"/>
      <c r="D19" s="427"/>
      <c r="E19" s="427"/>
      <c r="F19" s="427"/>
      <c r="G19" s="427"/>
      <c r="H19" s="427"/>
      <c r="I19" s="427"/>
      <c r="J19" s="427"/>
      <c r="K19" s="428"/>
    </row>
    <row r="20" spans="2:11" x14ac:dyDescent="0.25">
      <c r="B20" s="426"/>
      <c r="C20" s="427"/>
      <c r="D20" s="427"/>
      <c r="E20" s="427"/>
      <c r="F20" s="427"/>
      <c r="G20" s="427"/>
      <c r="H20" s="427"/>
      <c r="I20" s="427"/>
      <c r="J20" s="427"/>
      <c r="K20" s="428"/>
    </row>
    <row r="21" spans="2:11" x14ac:dyDescent="0.25">
      <c r="B21" s="426"/>
      <c r="C21" s="427"/>
      <c r="D21" s="427"/>
      <c r="E21" s="427"/>
      <c r="F21" s="427"/>
      <c r="G21" s="427"/>
      <c r="H21" s="427"/>
      <c r="I21" s="427"/>
      <c r="J21" s="427"/>
      <c r="K21" s="428"/>
    </row>
    <row r="22" spans="2:11" x14ac:dyDescent="0.25">
      <c r="B22" s="426"/>
      <c r="C22" s="427"/>
      <c r="D22" s="427"/>
      <c r="E22" s="427"/>
      <c r="F22" s="427"/>
      <c r="G22" s="427"/>
      <c r="H22" s="427"/>
      <c r="I22" s="427"/>
      <c r="J22" s="427"/>
      <c r="K22" s="428"/>
    </row>
    <row r="23" spans="2:11" ht="13.8" thickBot="1" x14ac:dyDescent="0.3">
      <c r="B23" s="429"/>
      <c r="C23" s="430"/>
      <c r="D23" s="430"/>
      <c r="E23" s="430"/>
      <c r="F23" s="430"/>
      <c r="G23" s="430"/>
      <c r="H23" s="430"/>
      <c r="I23" s="430"/>
      <c r="J23" s="430"/>
      <c r="K23" s="431"/>
    </row>
    <row r="27" spans="2:11" ht="14.4" x14ac:dyDescent="0.3">
      <c r="B27" s="187"/>
      <c r="C27" s="188"/>
      <c r="D27" s="188"/>
    </row>
    <row r="28" spans="2:11" ht="14.4" x14ac:dyDescent="0.3">
      <c r="B28" s="132" t="s">
        <v>94</v>
      </c>
      <c r="C28" s="188"/>
      <c r="D28" s="188"/>
    </row>
    <row r="31" spans="2:11" ht="14.4" x14ac:dyDescent="0.3">
      <c r="B31" s="187"/>
      <c r="C31" s="188"/>
      <c r="D31" s="188"/>
    </row>
    <row r="32" spans="2:11" ht="14.4" x14ac:dyDescent="0.3">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2018-09-18T11:14:09Z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