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8_{E63AECC5-26D0-474F-8D16-1D4840DF5CB0}" xr6:coauthVersionLast="46" xr6:coauthVersionMax="46" xr10:uidLastSave="{00000000-0000-0000-0000-000000000000}"/>
  <bookViews>
    <workbookView xWindow="-12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G23" i="10" l="1"/>
  <c r="H23" i="10" s="1"/>
  <c r="T33" i="10"/>
  <c r="T27" i="10"/>
  <c r="T28" i="10" s="1"/>
  <c r="S28" i="10"/>
  <c r="X33" i="10"/>
  <c r="AA28" i="10"/>
  <c r="K28" i="10"/>
  <c r="G28" i="10"/>
  <c r="L33" i="10"/>
  <c r="P33" i="10"/>
  <c r="H33" i="10"/>
  <c r="O28" i="10"/>
</calcChain>
</file>

<file path=xl/sharedStrings.xml><?xml version="1.0" encoding="utf-8"?>
<sst xmlns="http://schemas.openxmlformats.org/spreadsheetml/2006/main" count="332" uniqueCount="190">
  <si>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</si>
  <si>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</si>
  <si>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</si>
  <si>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</si>
  <si>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</si>
  <si>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</si>
  <si>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</si>
  <si>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</si>
  <si>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</si>
  <si>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</si>
  <si>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</si>
  <si>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</si>
  <si>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</si>
  <si>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</si>
  <si>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</si>
  <si>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</si>
  <si>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</si>
  <si>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</si>
  <si>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</si>
  <si>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</si>
  <si>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</si>
  <si>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</si>
  <si>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</si>
  <si>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</si>
  <si>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</si>
  <si>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</si>
  <si>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</si>
  <si>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</si>
  <si>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</si>
  <si>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</si>
  <si>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</si>
  <si>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</si>
  <si>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</si>
  <si>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</si>
  <si>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</si>
  <si>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</si>
  <si>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</si>
  <si>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</si>
  <si>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</si>
  <si>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</si>
  <si>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</si>
  <si>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</si>
  <si>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</si>
  <si>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</si>
  <si>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</si>
  <si>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</si>
  <si>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</si>
  <si>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</si>
  <si>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</si>
  <si>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</si>
  <si>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</si>
  <si>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</si>
  <si>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</si>
  <si>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</si>
  <si>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</si>
  <si>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</si>
  <si>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</si>
  <si>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</si>
  <si>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</si>
  <si>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</si>
  <si>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</si>
  <si>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</si>
  <si>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</si>
  <si>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</si>
  <si>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</si>
  <si>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</si>
  <si>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</si>
  <si>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</si>
  <si>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</si>
  <si>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</si>
  <si>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</si>
  <si>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</si>
  <si>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</si>
  <si>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</si>
  <si>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</si>
  <si>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</si>
  <si>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</si>
  <si>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</si>
  <si>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</si>
  <si>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</si>
  <si>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</si>
  <si>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</si>
  <si>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</si>
  <si>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</si>
  <si>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</si>
  <si>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</si>
  <si>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</si>
  <si>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</si>
  <si>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</si>
  <si>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</si>
  <si>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</si>
  <si>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</si>
  <si>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</si>
  <si>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</si>
  <si>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</si>
  <si>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</si>
  <si>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</si>
  <si>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</si>
  <si>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</si>
  <si>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</si>
  <si>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</si>
  <si>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</si>
  <si>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</si>
  <si>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</si>
  <si>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</si>
  <si>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</si>
  <si>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</si>
  <si>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</si>
  <si>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</si>
  <si>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</si>
  <si>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</si>
  <si>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</si>
  <si>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</si>
  <si>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</si>
  <si>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</si>
  <si>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</si>
  <si>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</si>
  <si>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</si>
  <si>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</si>
  <si>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</si>
  <si>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</si>
  <si>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</si>
  <si>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</si>
  <si>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</si>
  <si>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</si>
  <si>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</si>
  <si>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</si>
  <si>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</si>
  <si>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</si>
  <si>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</si>
  <si>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</si>
  <si>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</si>
  <si>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</si>
  <si>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</si>
  <si>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</si>
  <si>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</si>
  <si>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</si>
  <si>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</si>
  <si>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</si>
  <si>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</si>
  <si>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</si>
  <si>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</si>
  <si>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</si>
  <si>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</si>
  <si>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</si>
  <si>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</si>
  <si>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</si>
  <si>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</si>
  <si>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</si>
  <si>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</si>
  <si>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</si>
  <si>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</si>
  <si>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</si>
  <si>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</si>
  <si>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</si>
  <si>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</si>
  <si>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</si>
  <si>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</si>
  <si>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</si>
  <si>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</si>
  <si>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</si>
  <si>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Unitedhealthcare Insurance Company</t>
  </si>
  <si>
    <t>No</t>
  </si>
  <si>
    <t>Paid Claims - Adjudicated claim activity for fee for service claims from source system</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</si>
  <si>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</si>
  <si>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</si>
  <si>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</si>
  <si>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</si>
  <si>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</si>
  <si>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</si>
  <si>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</si>
  <si>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</si>
  <si>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</si>
  <si>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</si>
  <si>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</si>
  <si>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</si>
  <si>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Federal income tax, excluding tax on investment income and the MLR rebate, is allocated across each state and column (line of business) based on the respective portion of pre-tax income or loss to the issuer’s total pre-tax income or loss.</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</si>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</sst>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H16" sqref="H16"/>
    </sheetView>
  </sheetViews>
  <sheetFormatPr defaultColWidth="9.140625" defaultRowHeight="15" x14ac:dyDescent="0.2"/>
  <cols>
    <col min="1" max="1" width="2.42578125" style="25" bestFit="1" customWidth="1"/>
    <col min="2" max="2" width="70.42578125" style="25" bestFit="1" customWidth="1"/>
    <col min="3" max="3" width="46" style="25"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abSelected="1" zoomScale="70" zoomScaleNormal="70" workbookViewId="0">
      <selection activeCell="D42" sqref="D42"/>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Unitedhealthcare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Unitedhealthcare Insurance Company</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18309056.09</v>
      </c>
      <c r="N21" s="83">
        <f>'Pt 2 Premium and Claims'!N22+'Pt 2 Premium and Claims'!N23-'Pt 2 Premium and Claims'!N24-'Pt 2 Premium and Claims'!N25</f>
        <v>18321337.320000004</v>
      </c>
      <c r="O21" s="82">
        <f>'Pt 2 Premium and Claims'!O22+'Pt 2 Premium and Claims'!O23-'Pt 2 Premium and Claims'!O24-'Pt 2 Premium and Claims'!O25</f>
        <v>55620291.579999998</v>
      </c>
      <c r="P21" s="83">
        <f>'Pt 2 Premium and Claims'!P22+'Pt 2 Premium and Claims'!P23-'Pt 2 Premium and Claims'!P24-'Pt 2 Premium and Claims'!P25</f>
        <v>55578241.439999998</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8050877.9200000009</v>
      </c>
      <c r="N24" s="83">
        <f>'Pt 2 Premium and Claims'!N51</f>
        <v>7975949.4900000012</v>
      </c>
      <c r="O24" s="82">
        <f>'Pt 2 Premium and Claims'!O51</f>
        <v>36965240.209999993</v>
      </c>
      <c r="P24" s="83">
        <f>'Pt 2 Premium and Claims'!P51</f>
        <v>37194800.460000001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0</v>
      </c>
      <c r="L28" s="108">
        <v>0</v>
      </c>
      <c r="M28" s="106">
        <v>1957102.05123846</v>
      </c>
      <c r="N28" s="105">
        <v>1957102.05123846</v>
      </c>
      <c r="O28" s="106">
        <v>3324591.4080891605</v>
      </c>
      <c r="P28" s="108">
        <v>3324591.4080891605</v>
      </c>
    </row>
    <row r="29" spans="2:16" s="39" customFormat="1" ht="30" x14ac:dyDescent="0.2">
      <c r="B29" s="97"/>
      <c r="C29" s="101"/>
      <c r="D29" s="81" t="s">
        <v>67</v>
      </c>
      <c r="E29" s="106"/>
      <c r="F29" s="108"/>
      <c r="G29" s="104"/>
      <c r="H29" s="105"/>
      <c r="I29" s="106"/>
      <c r="J29" s="107"/>
      <c r="K29" s="106">
        <v>0</v>
      </c>
      <c r="L29" s="108">
        <v>0</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0</v>
      </c>
      <c r="L31" s="108">
        <v>0</v>
      </c>
      <c r="M31" s="106">
        <v>31140.61</v>
      </c>
      <c r="N31" s="105">
        <v>31140.61</v>
      </c>
      <c r="O31" s="106">
        <v>54410.61</v>
      </c>
      <c r="P31" s="108">
        <v>54410.61</v>
      </c>
    </row>
    <row r="32" spans="2:16" x14ac:dyDescent="0.2">
      <c r="B32" s="79"/>
      <c r="C32" s="101"/>
      <c r="D32" s="109" t="s">
        <v>104</v>
      </c>
      <c r="E32" s="106"/>
      <c r="F32" s="108"/>
      <c r="G32" s="104"/>
      <c r="H32" s="105"/>
      <c r="I32" s="106"/>
      <c r="J32" s="107"/>
      <c r="K32" s="106">
        <v>0</v>
      </c>
      <c r="L32" s="108">
        <v>0</v>
      </c>
      <c r="M32" s="106">
        <v>431357.34</v>
      </c>
      <c r="N32" s="105">
        <v>431357.34</v>
      </c>
      <c r="O32" s="106">
        <v>1303446.1300000001</v>
      </c>
      <c r="P32" s="108">
        <v>1303446.1300000001</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0</v>
      </c>
      <c r="L34" s="108">
        <v>0</v>
      </c>
      <c r="M34" s="106">
        <v>1937.65</v>
      </c>
      <c r="N34" s="105">
        <v>1937.65</v>
      </c>
      <c r="O34" s="106">
        <v>5370.95</v>
      </c>
      <c r="P34" s="108">
        <v>5370.95</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2421537.6512384601</v>
      </c>
      <c r="N35" s="112">
        <f t="shared" si="0"/>
        <v>2421537.6512384601</v>
      </c>
      <c r="O35" s="111">
        <f t="shared" si="0"/>
        <v>4687819.0980891604</v>
      </c>
      <c r="P35" s="112">
        <f t="shared" si="0"/>
        <v>4687819.0980891604</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v>141479.85</v>
      </c>
      <c r="N38" s="108">
        <v>140354.74</v>
      </c>
      <c r="O38" s="106">
        <v>425058.91999999993</v>
      </c>
      <c r="P38" s="108">
        <v>425782.24999999994</v>
      </c>
    </row>
    <row r="39" spans="2:16" x14ac:dyDescent="0.2">
      <c r="B39" s="116"/>
      <c r="C39" s="101">
        <v>4.2</v>
      </c>
      <c r="D39" s="109" t="s">
        <v>19</v>
      </c>
      <c r="E39" s="106"/>
      <c r="F39" s="108"/>
      <c r="G39" s="106"/>
      <c r="H39" s="108"/>
      <c r="I39" s="106"/>
      <c r="J39" s="108"/>
      <c r="K39" s="106">
        <v>0</v>
      </c>
      <c r="L39" s="108">
        <v>0</v>
      </c>
      <c r="M39" s="106">
        <v>2263625.0699999998</v>
      </c>
      <c r="N39" s="108">
        <v>2263625.0699999998</v>
      </c>
      <c r="O39" s="106">
        <v>3540344.0300000007</v>
      </c>
      <c r="P39" s="108">
        <v>3540344.0300000007</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0</v>
      </c>
      <c r="L41" s="108">
        <v>0</v>
      </c>
      <c r="M41" s="110">
        <v>205.96999999999997</v>
      </c>
      <c r="N41" s="108">
        <v>205.96999999999997</v>
      </c>
      <c r="O41" s="110">
        <v>122333.23999999999</v>
      </c>
      <c r="P41" s="108">
        <v>122333.23999999999</v>
      </c>
    </row>
    <row r="42" spans="2:16" ht="30" x14ac:dyDescent="0.2">
      <c r="B42" s="116"/>
      <c r="C42" s="117"/>
      <c r="D42" s="81" t="s">
        <v>123</v>
      </c>
      <c r="E42" s="110"/>
      <c r="F42" s="108"/>
      <c r="G42" s="110"/>
      <c r="H42" s="108"/>
      <c r="I42" s="110"/>
      <c r="J42" s="108"/>
      <c r="K42" s="110">
        <v>0</v>
      </c>
      <c r="L42" s="108">
        <v>0</v>
      </c>
      <c r="M42" s="110">
        <v>0</v>
      </c>
      <c r="N42" s="108">
        <v>0</v>
      </c>
      <c r="O42" s="110">
        <v>0</v>
      </c>
      <c r="P42" s="108">
        <v>0</v>
      </c>
    </row>
    <row r="43" spans="2:16" x14ac:dyDescent="0.2">
      <c r="B43" s="116"/>
      <c r="C43" s="101">
        <v>4.4000000000000004</v>
      </c>
      <c r="D43" s="109" t="s">
        <v>20</v>
      </c>
      <c r="E43" s="110"/>
      <c r="F43" s="104"/>
      <c r="G43" s="110"/>
      <c r="H43" s="104"/>
      <c r="I43" s="110"/>
      <c r="J43" s="104"/>
      <c r="K43" s="110">
        <v>0</v>
      </c>
      <c r="L43" s="104">
        <v>0</v>
      </c>
      <c r="M43" s="110">
        <v>1532945.2999999998</v>
      </c>
      <c r="N43" s="104">
        <v>1520754.66</v>
      </c>
      <c r="O43" s="110">
        <v>4605546.919999999</v>
      </c>
      <c r="P43" s="108">
        <v>4613384.2899999991</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3938256.1899999995</v>
      </c>
      <c r="N44" s="118">
        <f t="shared" si="1"/>
        <v>3924940.4399999995</v>
      </c>
      <c r="O44" s="82">
        <f t="shared" si="1"/>
        <v>8693283.1099999994</v>
      </c>
      <c r="P44" s="83">
        <f t="shared" si="1"/>
        <v>8701843.8100000005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0</v>
      </c>
      <c r="L47" s="126">
        <v>0</v>
      </c>
      <c r="M47" s="125">
        <v>37550</v>
      </c>
      <c r="N47" s="126">
        <v>37550</v>
      </c>
      <c r="O47" s="125">
        <v>141066</v>
      </c>
      <c r="P47" s="103">
        <v>141066</v>
      </c>
    </row>
    <row r="48" spans="2:16" s="39" customFormat="1" x14ac:dyDescent="0.2">
      <c r="B48" s="97"/>
      <c r="C48" s="101">
        <v>5.2</v>
      </c>
      <c r="D48" s="109" t="s">
        <v>27</v>
      </c>
      <c r="E48" s="125"/>
      <c r="F48" s="126"/>
      <c r="G48" s="125"/>
      <c r="H48" s="126"/>
      <c r="I48" s="125"/>
      <c r="J48" s="126"/>
      <c r="K48" s="125">
        <v>0</v>
      </c>
      <c r="L48" s="126">
        <v>0</v>
      </c>
      <c r="M48" s="125">
        <v>461396</v>
      </c>
      <c r="N48" s="126">
        <v>461396</v>
      </c>
      <c r="O48" s="125">
        <v>1635883</v>
      </c>
      <c r="P48" s="127">
        <v>1635883</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38449.666666666664</v>
      </c>
      <c r="N49" s="129">
        <f>N48/12</f>
        <v>38449.666666666664</v>
      </c>
      <c r="O49" s="128">
        <f t="shared" si="2"/>
        <v>136323.58333333334</v>
      </c>
      <c r="P49" s="129">
        <f t="shared" si="2"/>
        <v>136323.58333333334</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646055.81000000006</v>
      </c>
      <c r="F51" s="142"/>
      <c r="G51" s="142"/>
      <c r="H51" s="142"/>
      <c r="I51" s="142"/>
      <c r="J51" s="142"/>
      <c r="K51" s="138"/>
      <c r="L51" s="142"/>
      <c r="M51" s="142"/>
      <c r="N51" s="142"/>
      <c r="O51" s="142"/>
      <c r="P51" s="143"/>
    </row>
    <row r="52" spans="2:16" ht="15.75" thickBot="1" x14ac:dyDescent="0.25">
      <c r="B52" s="144" t="s">
        <v>57</v>
      </c>
      <c r="C52" s="145" t="s">
        <v>129</v>
      </c>
      <c r="D52" s="146"/>
      <c r="E52" s="147">
        <v>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election activeCell="H30" sqref="H3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Unitedhealthcare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Unitedhealthcare Insurance Company</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0</v>
      </c>
      <c r="L22" s="166">
        <v>0</v>
      </c>
      <c r="M22" s="165">
        <v>18328020.300000001</v>
      </c>
      <c r="N22" s="166">
        <v>18340317.870000005</v>
      </c>
      <c r="O22" s="165">
        <v>55620799.170000002</v>
      </c>
      <c r="P22" s="166">
        <v>55578749.030000001</v>
      </c>
    </row>
    <row r="23" spans="1:16" s="25" customFormat="1" x14ac:dyDescent="0.2">
      <c r="A23" s="39"/>
      <c r="B23" s="79"/>
      <c r="C23" s="80">
        <v>1.2</v>
      </c>
      <c r="D23" s="109" t="s">
        <v>16</v>
      </c>
      <c r="E23" s="165"/>
      <c r="F23" s="166"/>
      <c r="G23" s="165"/>
      <c r="H23" s="166"/>
      <c r="I23" s="165"/>
      <c r="J23" s="166"/>
      <c r="K23" s="165">
        <v>0</v>
      </c>
      <c r="L23" s="166">
        <v>0</v>
      </c>
      <c r="M23" s="165">
        <v>16.34</v>
      </c>
      <c r="N23" s="166">
        <v>0</v>
      </c>
      <c r="O23" s="165">
        <v>0</v>
      </c>
      <c r="P23" s="166">
        <v>0</v>
      </c>
    </row>
    <row r="24" spans="1:16" s="25" customFormat="1" x14ac:dyDescent="0.2">
      <c r="A24" s="39"/>
      <c r="B24" s="79"/>
      <c r="C24" s="80">
        <v>1.3</v>
      </c>
      <c r="D24" s="109" t="s">
        <v>34</v>
      </c>
      <c r="E24" s="165"/>
      <c r="F24" s="166"/>
      <c r="G24" s="165"/>
      <c r="H24" s="166"/>
      <c r="I24" s="165"/>
      <c r="J24" s="166"/>
      <c r="K24" s="165">
        <v>0</v>
      </c>
      <c r="L24" s="166">
        <v>0</v>
      </c>
      <c r="M24" s="165">
        <v>0</v>
      </c>
      <c r="N24" s="166">
        <v>0</v>
      </c>
      <c r="O24" s="165">
        <v>0</v>
      </c>
      <c r="P24" s="166">
        <v>0</v>
      </c>
    </row>
    <row r="25" spans="1:16" s="25" customFormat="1" x14ac:dyDescent="0.2">
      <c r="A25" s="39"/>
      <c r="B25" s="79"/>
      <c r="C25" s="80">
        <v>1.4</v>
      </c>
      <c r="D25" s="109" t="s">
        <v>17</v>
      </c>
      <c r="E25" s="165"/>
      <c r="F25" s="166"/>
      <c r="G25" s="165"/>
      <c r="H25" s="166"/>
      <c r="I25" s="165"/>
      <c r="J25" s="166"/>
      <c r="K25" s="165">
        <v>0</v>
      </c>
      <c r="L25" s="166">
        <v>0</v>
      </c>
      <c r="M25" s="165">
        <v>18980.55</v>
      </c>
      <c r="N25" s="166">
        <v>18980.55</v>
      </c>
      <c r="O25" s="165">
        <v>507.59000000000003</v>
      </c>
      <c r="P25" s="166">
        <v>507.59000000000003</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7994229.3399999999</v>
      </c>
      <c r="N29" s="176"/>
      <c r="O29" s="165">
        <v>36672462.36999999</v>
      </c>
      <c r="P29" s="176"/>
    </row>
    <row r="30" spans="1:16" s="25" customFormat="1" ht="28.5" customHeight="1" x14ac:dyDescent="0.2">
      <c r="A30" s="39"/>
      <c r="B30" s="79"/>
      <c r="C30" s="80"/>
      <c r="D30" s="81" t="s">
        <v>54</v>
      </c>
      <c r="E30" s="177"/>
      <c r="F30" s="166"/>
      <c r="G30" s="177"/>
      <c r="H30" s="166"/>
      <c r="I30" s="177"/>
      <c r="J30" s="166"/>
      <c r="K30" s="177"/>
      <c r="L30" s="166"/>
      <c r="M30" s="177"/>
      <c r="N30" s="166">
        <v>7900257.9600000009</v>
      </c>
      <c r="O30" s="177"/>
      <c r="P30" s="166">
        <v>36563590.880000003</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418748.22</v>
      </c>
      <c r="N32" s="178"/>
      <c r="O32" s="165">
        <v>2690547.1399999997</v>
      </c>
      <c r="P32" s="176"/>
    </row>
    <row r="33" spans="1:16" s="39" customFormat="1" ht="30" x14ac:dyDescent="0.2">
      <c r="B33" s="97"/>
      <c r="C33" s="80"/>
      <c r="D33" s="81" t="s">
        <v>44</v>
      </c>
      <c r="E33" s="177"/>
      <c r="F33" s="166"/>
      <c r="G33" s="177"/>
      <c r="H33" s="179"/>
      <c r="I33" s="177"/>
      <c r="J33" s="166"/>
      <c r="K33" s="177"/>
      <c r="L33" s="166"/>
      <c r="M33" s="177"/>
      <c r="N33" s="179">
        <v>75691.529999999984</v>
      </c>
      <c r="O33" s="177"/>
      <c r="P33" s="166">
        <v>631209.58000000007</v>
      </c>
    </row>
    <row r="34" spans="1:16" s="25" customFormat="1" x14ac:dyDescent="0.2">
      <c r="A34" s="39"/>
      <c r="B34" s="79"/>
      <c r="C34" s="80">
        <v>2.2999999999999998</v>
      </c>
      <c r="D34" s="109" t="s">
        <v>28</v>
      </c>
      <c r="E34" s="165"/>
      <c r="F34" s="176"/>
      <c r="G34" s="165"/>
      <c r="H34" s="178"/>
      <c r="I34" s="165"/>
      <c r="J34" s="176"/>
      <c r="K34" s="165"/>
      <c r="L34" s="176"/>
      <c r="M34" s="165">
        <v>362099.63999999996</v>
      </c>
      <c r="N34" s="178"/>
      <c r="O34" s="165">
        <v>2397769.2999999998</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8050877.9200000009</v>
      </c>
      <c r="N51" s="190">
        <f>N30+N33+N37+N41+N44+N47+N48+N50</f>
        <v>7975949.4900000012</v>
      </c>
      <c r="O51" s="189">
        <f>O29+O32-O34+O36-O38+O40+O43-O45+O47+O48-O49+O50</f>
        <v>36965240.209999993</v>
      </c>
      <c r="P51" s="190">
        <f>P30+P33+P37+P41+P44+P47+P48+P50</f>
        <v>37194800.460000001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56" zoomScaleNormal="85" workbookViewId="0">
      <selection activeCell="O21" sqref="O21"/>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Unitedhealthcare Insurance Company</v>
      </c>
    </row>
    <row r="9" spans="2:5" s="2" customFormat="1" ht="15.75" customHeight="1" x14ac:dyDescent="0.25">
      <c r="B9" s="54" t="s">
        <v>90</v>
      </c>
    </row>
    <row r="10" spans="2:5" s="2" customFormat="1" ht="15" customHeight="1" x14ac:dyDescent="0.2">
      <c r="B10" s="198" t="str">
        <f>'Cover Page'!C9</f>
        <v>Unitedhealthcare Insurance Company</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163</v>
      </c>
      <c r="C18" s="212"/>
      <c r="D18" s="350" t="s">
        <v>168</v>
      </c>
      <c r="E18" s="208"/>
    </row>
    <row r="19" spans="2:5" s="199" customFormat="1" ht="45" x14ac:dyDescent="0.2">
      <c r="B19" s="203" t="s">
        <v>164</v>
      </c>
      <c r="C19" s="212"/>
      <c r="D19" s="350" t="s">
        <v>169</v>
      </c>
      <c r="E19" s="208"/>
    </row>
    <row r="20" spans="2:5" s="199" customFormat="1" ht="45" x14ac:dyDescent="0.2">
      <c r="B20" s="203" t="s">
        <v>165</v>
      </c>
      <c r="C20" s="212"/>
      <c r="D20" s="350" t="s">
        <v>170</v>
      </c>
      <c r="E20" s="208"/>
    </row>
    <row r="21" spans="2:5" s="199" customFormat="1" ht="75" x14ac:dyDescent="0.2">
      <c r="B21" s="203" t="s">
        <v>166</v>
      </c>
      <c r="C21" s="212"/>
      <c r="D21" s="350" t="s">
        <v>171</v>
      </c>
      <c r="E21" s="208"/>
    </row>
    <row r="22" spans="2:5" s="199" customFormat="1" ht="75" x14ac:dyDescent="0.2">
      <c r="B22" s="203" t="s">
        <v>167</v>
      </c>
      <c r="C22" s="212"/>
      <c r="D22" s="350" t="s">
        <v>172</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173</v>
      </c>
      <c r="C26" s="212"/>
      <c r="D26" s="350" t="s">
        <v>176</v>
      </c>
      <c r="E26" s="208"/>
    </row>
    <row r="27" spans="2:5" s="199" customFormat="1" ht="75" x14ac:dyDescent="0.2">
      <c r="B27" s="203" t="s">
        <v>174</v>
      </c>
      <c r="C27" s="212"/>
      <c r="D27" s="350" t="s">
        <v>175</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75" x14ac:dyDescent="0.2">
      <c r="B33" s="203" t="s">
        <v>177</v>
      </c>
      <c r="C33" s="212"/>
      <c r="D33" s="350" t="s">
        <v>179</v>
      </c>
      <c r="E33" s="208"/>
    </row>
    <row r="34" spans="2:5" s="199" customFormat="1" ht="45" x14ac:dyDescent="0.2">
      <c r="B34" s="203" t="s">
        <v>178</v>
      </c>
      <c r="C34" s="212"/>
      <c r="D34" s="350" t="s">
        <v>180</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181</v>
      </c>
      <c r="C40" s="212"/>
      <c r="D40" s="350" t="s">
        <v>182</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90" x14ac:dyDescent="0.2">
      <c r="B47" s="203" t="s">
        <v>21</v>
      </c>
      <c r="C47" s="212"/>
      <c r="D47" s="350" t="s">
        <v>183</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184</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185</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75" x14ac:dyDescent="0.2">
      <c r="B69" s="203" t="s">
        <v>186</v>
      </c>
      <c r="C69" s="217"/>
      <c r="D69" s="350" t="s">
        <v>187</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95" x14ac:dyDescent="0.2">
      <c r="B76" s="203" t="s">
        <v>20</v>
      </c>
      <c r="C76" s="217"/>
      <c r="D76" s="350" t="s">
        <v>188</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85" zoomScaleNormal="85" workbookViewId="0">
      <selection activeCell="E17" sqref="E17"/>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12" width="14.42578125" style="9" customWidth="1"/>
    <col min="13" max="13" width="14.28515625" style="9" customWidth="1"/>
    <col min="14" max="14" width="14.28515625" style="11" customWidth="1"/>
    <col min="15" max="20" width="14.28515625" style="9" customWidth="1"/>
    <col min="21" max="24" width="17.140625" style="9" customWidth="1"/>
    <col min="25" max="25" width="18" style="9" customWidth="1"/>
    <col min="26" max="26" width="18" style="11" customWidth="1"/>
    <col min="27" max="28" width="18" style="9"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Unitedhealthcare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Unitedhealthcare Insurance Company</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0</v>
      </c>
      <c r="R21" s="262">
        <v>0</v>
      </c>
      <c r="S21" s="178"/>
      <c r="T21" s="176"/>
      <c r="U21" s="263">
        <v>9952201</v>
      </c>
      <c r="V21" s="262">
        <v>9654187</v>
      </c>
      <c r="W21" s="178"/>
      <c r="X21" s="176"/>
      <c r="Y21" s="261">
        <v>23828303</v>
      </c>
      <c r="Z21" s="262">
        <v>40923136</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0</v>
      </c>
      <c r="R22" s="264">
        <v>0</v>
      </c>
      <c r="S22" s="265">
        <f>'Pt 1 Summary of Data'!L24</f>
        <v>0</v>
      </c>
      <c r="T22" s="266">
        <f>SUM(Q22:S22)</f>
        <v>0</v>
      </c>
      <c r="U22" s="263">
        <v>9978428.5599999987</v>
      </c>
      <c r="V22" s="264">
        <v>9722226.0299999993</v>
      </c>
      <c r="W22" s="265">
        <f>'Pt 1 Summary of Data'!N24</f>
        <v>7975949.4900000012</v>
      </c>
      <c r="X22" s="266">
        <f>SUM(U22:W22)</f>
        <v>27676604.079999998</v>
      </c>
      <c r="Y22" s="263">
        <v>23653340.089999992</v>
      </c>
      <c r="Z22" s="264">
        <v>40647340.650000006</v>
      </c>
      <c r="AA22" s="265">
        <f>'Pt 1 Summary of Data'!P24</f>
        <v>37194800.460000001</v>
      </c>
      <c r="AB22" s="266">
        <f>SUM(Y22:AA22)</f>
        <v>101495481.19999999</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9978428.5599999987</v>
      </c>
      <c r="V23" s="267">
        <f>SUM(V$22:V$22)</f>
        <v>9722226.0299999993</v>
      </c>
      <c r="W23" s="267">
        <f>SUM(W$22:W$22)</f>
        <v>7975949.4900000012</v>
      </c>
      <c r="X23" s="266">
        <f>SUM(U23:W23)</f>
        <v>27676604.079999998</v>
      </c>
      <c r="Y23" s="267">
        <f>SUM(Y$22:Y$22)</f>
        <v>23653340.089999992</v>
      </c>
      <c r="Z23" s="267">
        <f>SUM(Z$22:Z$22)</f>
        <v>40647340.650000006</v>
      </c>
      <c r="AA23" s="267">
        <f>SUM(AA$22:AA$22)</f>
        <v>37194800.460000001</v>
      </c>
      <c r="AB23" s="266">
        <f>SUM(Y23:AA23)</f>
        <v>101495481.19999999</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0</v>
      </c>
      <c r="R26" s="264">
        <v>0</v>
      </c>
      <c r="S26" s="274">
        <f>'Pt 1 Summary of Data'!L21</f>
        <v>0</v>
      </c>
      <c r="T26" s="266">
        <f>SUM(Q26:S26)</f>
        <v>0</v>
      </c>
      <c r="U26" s="273">
        <v>18514023.670000002</v>
      </c>
      <c r="V26" s="264">
        <v>18694494.550000004</v>
      </c>
      <c r="W26" s="274">
        <f>'Pt 1 Summary of Data'!N21</f>
        <v>18321337.320000004</v>
      </c>
      <c r="X26" s="266">
        <f>SUM(U26:W26)</f>
        <v>55529855.540000007</v>
      </c>
      <c r="Y26" s="273">
        <v>30397729.710000001</v>
      </c>
      <c r="Z26" s="264">
        <v>51054496.180000007</v>
      </c>
      <c r="AA26" s="274">
        <f>'Pt 1 Summary of Data'!P21</f>
        <v>55578241.439999998</v>
      </c>
      <c r="AB26" s="266">
        <f>SUM(Y26:AA26)</f>
        <v>137030467.33000001</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0</v>
      </c>
      <c r="R27" s="264">
        <v>0</v>
      </c>
      <c r="S27" s="274">
        <f>'Pt 1 Summary of Data'!L35</f>
        <v>0</v>
      </c>
      <c r="T27" s="266">
        <f>SUM(Q27:S27)</f>
        <v>0</v>
      </c>
      <c r="U27" s="273">
        <v>302921.42</v>
      </c>
      <c r="V27" s="264">
        <v>222182.65000000002</v>
      </c>
      <c r="W27" s="274">
        <f>'Pt 1 Summary of Data'!N35</f>
        <v>2421537.6512384601</v>
      </c>
      <c r="X27" s="266">
        <f>SUM(U27:W27)</f>
        <v>2946641.7212384604</v>
      </c>
      <c r="Y27" s="273">
        <v>1920975.91</v>
      </c>
      <c r="Z27" s="264">
        <v>2157264.2399999998</v>
      </c>
      <c r="AA27" s="274">
        <f>'Pt 1 Summary of Data'!P35</f>
        <v>4687819.0980891604</v>
      </c>
      <c r="AB27" s="266">
        <f>SUM(Y27:AA27)</f>
        <v>8766059.2480891608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18211102.25</v>
      </c>
      <c r="V28" s="274">
        <f t="shared" si="0"/>
        <v>18472311.900000006</v>
      </c>
      <c r="W28" s="274">
        <f t="shared" si="0"/>
        <v>15899799.668761544</v>
      </c>
      <c r="X28" s="112">
        <f>X$26-X$27</f>
        <v>52583213.818761542</v>
      </c>
      <c r="Y28" s="274">
        <f t="shared" si="0"/>
        <v>28476753.800000001</v>
      </c>
      <c r="Z28" s="274">
        <f t="shared" si="0"/>
        <v>48897231.940000005</v>
      </c>
      <c r="AA28" s="274">
        <f t="shared" si="0"/>
        <v>50890422.341910839</v>
      </c>
      <c r="AB28" s="112">
        <f>AB$26-AB$27</f>
        <v>128264408.08191085</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37877</v>
      </c>
      <c r="V30" s="279">
        <v>37421</v>
      </c>
      <c r="W30" s="283">
        <f>'Pt 1 Summary of Data'!N49</f>
        <v>38449.666666666664</v>
      </c>
      <c r="X30" s="281">
        <f>SUM(U30:W30)</f>
        <v>113747.66666666666</v>
      </c>
      <c r="Y30" s="282">
        <v>68972</v>
      </c>
      <c r="Z30" s="279">
        <v>120881</v>
      </c>
      <c r="AA30" s="283">
        <f>'Pt 1 Summary of Data'!P49</f>
        <v>136323.58333333334</v>
      </c>
      <c r="AB30" s="281">
        <f>SUM(Y30:AA30)</f>
        <v>326176.58333333337</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0.52633915027318212</v>
      </c>
      <c r="Y33" s="292"/>
      <c r="Z33" s="293"/>
      <c r="AA33" s="293"/>
      <c r="AB33" s="294">
        <f>IF(AB30&lt;1000,"Not Required to Calculate",AB23/AB28)</f>
        <v>0.79129887018372258</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85" zoomScaleNormal="85" workbookViewId="0">
      <selection activeCell="H18" sqref="H1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Unitedhealthcare Insurance Company</v>
      </c>
    </row>
    <row r="9" spans="2:3" s="2" customFormat="1" ht="15.75" customHeight="1" x14ac:dyDescent="0.25">
      <c r="B9" s="54" t="s">
        <v>90</v>
      </c>
    </row>
    <row r="10" spans="2:3" s="2" customFormat="1" ht="15.75" customHeight="1" x14ac:dyDescent="0.25">
      <c r="B10" s="298" t="str">
        <f>'Cover Page'!C9</f>
        <v>Unitedhealthcare Insurance Company</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189</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189</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84" zoomScaleNormal="100" workbookViewId="0">
      <selection activeCell="D26" sqref="D26"/>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Unitedhealthcare Insurance Company</v>
      </c>
      <c r="D8" s="347" t="s">
        <v>91</v>
      </c>
    </row>
    <row r="9" spans="2:4" ht="15.75" customHeight="1" x14ac:dyDescent="0.25">
      <c r="B9" s="54" t="s">
        <v>90</v>
      </c>
    </row>
    <row r="10" spans="2:4" ht="15.75" customHeight="1" x14ac:dyDescent="0.25">
      <c r="B10" s="298" t="str">
        <f>'Cover Page'!C9</f>
        <v>Unitedhealthcare Insurance Company</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2021-08-26T14:43:30Z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44787D4-0540-4523-9961-78E4036D8C6D}">
    <vt:lpwstr>{79B7B7BF-7678-42E3-9E92-99DBD25278F4}</vt:lpwstr>
  </property>
</Properties>
</file>