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05" windowHeight="5730" tabRatio="599" firstSheet="1" activeTab="1"/>
  </bookViews>
  <sheets>
    <sheet name="Sheet4" sheetId="1" state="hidden" r:id="rId1"/>
    <sheet name="reserve ratio" sheetId="2" r:id="rId2"/>
    <sheet name="aoe_2004" sheetId="3" r:id="rId3"/>
    <sheet name="aoe_2005" sheetId="4" r:id="rId4"/>
    <sheet name="aoe_2005(alllines)" sheetId="5" state="hidden" r:id="rId5"/>
    <sheet name="Tbl_2004" sheetId="6" state="hidden" r:id="rId6"/>
    <sheet name="Tbl_2004LossRSVratios (2)" sheetId="7" state="hidden" r:id="rId7"/>
    <sheet name="Tbl_2004LossRSVratios" sheetId="8" state="hidden" r:id="rId8"/>
  </sheets>
  <definedNames/>
  <calcPr fullCalcOnLoad="1"/>
</workbook>
</file>

<file path=xl/sharedStrings.xml><?xml version="1.0" encoding="utf-8"?>
<sst xmlns="http://schemas.openxmlformats.org/spreadsheetml/2006/main" count="520" uniqueCount="153">
  <si>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</si>
  <si>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</si>
  <si>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</si>
  <si>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</si>
  <si>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</si>
  <si>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</si>
  <si>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</si>
  <si>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</si>
  <si>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</si>
  <si>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</si>
  <si>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</si>
  <si>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</si>
  <si>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</si>
  <si>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</si>
  <si>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 xml:space="preserve">Loss 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</si>
  <si>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</si>
  <si>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</si>
  <si>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</si>
  <si>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</si>
  <si>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</si>
  <si>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</si>
  <si>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</si>
  <si>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</si>
  <si>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</si>
  <si>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</si>
  <si>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</si>
  <si>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</si>
  <si>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</si>
  <si>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</si>
  <si>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</si>
  <si>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</si>
  <si>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</si>
  <si>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</si>
  <si>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</si>
  <si>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</si>
  <si>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</si>
  <si>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</si>
  <si>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</si>
  <si>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</si>
  <si>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</si>
  <si>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</si>
  <si>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</si>
  <si>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</si>
  <si>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</si>
  <si>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</si>
  <si>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</si>
  <si>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</si>
  <si>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</si>
  <si>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</si>
  <si>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</si>
  <si>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</si>
  <si>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</si>
  <si>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</si>
  <si>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</si>
  <si>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</si>
  <si>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</si>
  <si>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</si>
  <si>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</si>
  <si>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</si>
  <si>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</si>
  <si>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</si>
  <si>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</si>
  <si>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</si>
  <si>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</si>
  <si>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</si>
  <si>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</si>
  <si>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</si>
  <si>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</si>
  <si>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</si>
  <si>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</si>
  <si>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</si>
  <si>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</si>
  <si>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</si>
  <si>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</si>
  <si>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</si>
  <si>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</si>
  <si>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</si>
  <si>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</si>
  <si>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</si>
  <si>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</si>
  <si>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</si>
  <si>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</si>
  <si>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</si>
  <si>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</si>
  <si>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</si>
  <si>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</si>
  <si>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</si>
  <si>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</si>
  <si>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</si>
  <si>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</si>
  <si>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</si>
  <si>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</si>
  <si>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</si>
  <si>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</si>
  <si>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</si>
  <si>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</si>
  <si>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</si>
  <si>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</si>
  <si>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</si>
  <si>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</si>
  <si>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</si>
  <si>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</si>
  <si>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</si>
  <si>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</si>
  <si>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($000 omitted)</t>
  </si>
  <si>
    <t>Net Losses</t>
  </si>
  <si>
    <t>%</t>
  </si>
  <si>
    <t>[3] = [1] + [2]</t>
  </si>
  <si>
    <t>Note:  Loss Reserve Ratio for Earthquake = 1.00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</si>
  <si>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</si>
  <si>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</si>
  <si>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</si>
  <si>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</si>
  <si>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</si>
  <si>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</si>
  <si>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</si>
  <si>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</si>
  <si>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</si>
  <si>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</si>
  <si>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</si>
  <si>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</si>
  <si>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Allocation of AOE Reserves to California-2004</t>
  </si>
  <si>
    <t>ReserveRatio</t>
  </si>
  <si>
    <t>Data Source: AM Best's Aggregates &amp; Averages - Property Casualty</t>
  </si>
  <si>
    <t>[9]</t>
  </si>
  <si>
    <t xml:space="preserve">                      Annual Statement - Statutory Page 14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</si>
  <si>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</si>
  <si>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</si>
  <si>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</si>
  <si>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</si>
  <si>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</si>
  <si>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</si>
  <si>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</si>
  <si>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</si>
  <si>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</si>
  <si>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</si>
  <si>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</si>
  <si>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</si>
  <si>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</si>
  <si>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</si>
  <si>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</si>
  <si>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</si>
  <si>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Allocation of AOE Reserves to California-2005</t>
  </si>
  <si>
    <t>[10] =0.5([4]+[5]+[6]+[7]+[8]+[9])/[3]</t>
  </si>
  <si>
    <t>California Loss Reserve Ratio 2005</t>
  </si>
  <si>
    <t>11.1</t>
  </si>
  <si>
    <t>11.2</t>
  </si>
  <si>
    <t>17.1</t>
  </si>
  <si>
    <t>17.2</t>
  </si>
  <si>
    <t>18.1</t>
  </si>
  <si>
    <t>18.2</t>
  </si>
  <si>
    <t>16</t>
  </si>
  <si>
    <t>WORKERS' COMP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</si>
</sst>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5" fontId="0" fillId="0" borderId="0" xfId="15" applyNumberFormat="1" applyAlignment="1">
      <alignment/>
    </xf>
    <xf numFmtId="0" fontId="2" fillId="2" borderId="1" xfId="21" applyFont="1" applyFill="1" applyBorder="1" applyAlignment="1">
      <alignment horizontal="center"/>
      <protection/>
    </xf>
    <xf numFmtId="0" fontId="2" fillId="0" borderId="0" xfId="21">
      <alignment/>
      <protection/>
    </xf>
    <xf numFmtId="0" fontId="2" fillId="0" borderId="2" xfId="21" applyFont="1" applyFill="1" applyBorder="1" applyAlignment="1">
      <alignment wrapText="1"/>
      <protection/>
    </xf>
    <xf numFmtId="0" fontId="2" fillId="0" borderId="2" xfId="21" applyFont="1" applyFill="1" applyBorder="1" applyAlignment="1">
      <alignment horizontal="right" wrapText="1"/>
      <protection/>
    </xf>
    <xf numFmtId="165" fontId="2" fillId="2" borderId="1" xfId="15" applyNumberFormat="1" applyFont="1" applyFill="1" applyBorder="1" applyAlignment="1">
      <alignment horizontal="center"/>
    </xf>
    <xf numFmtId="165" fontId="2" fillId="0" borderId="2" xfId="15" applyNumberFormat="1" applyFont="1" applyFill="1" applyBorder="1" applyAlignment="1">
      <alignment horizontal="right" wrapText="1"/>
    </xf>
    <xf numFmtId="165" fontId="2" fillId="0" borderId="0" xfId="15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/>
    </xf>
    <xf numFmtId="0" fontId="8" fillId="0" borderId="0" xfId="0" applyFont="1" applyAlignment="1" quotePrefix="1">
      <alignment/>
    </xf>
    <xf numFmtId="165" fontId="8" fillId="0" borderId="0" xfId="15" applyNumberFormat="1" applyFont="1" applyAlignment="1" quotePrefix="1">
      <alignment/>
    </xf>
    <xf numFmtId="10" fontId="8" fillId="0" borderId="0" xfId="22" applyNumberFormat="1" applyFont="1" applyAlignment="1" quotePrefix="1">
      <alignment/>
    </xf>
    <xf numFmtId="165" fontId="9" fillId="0" borderId="0" xfId="15" applyNumberFormat="1" applyFont="1" applyFill="1" applyBorder="1" applyAlignment="1">
      <alignment horizontal="right" wrapText="1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0" fontId="8" fillId="0" borderId="0" xfId="22" applyNumberFormat="1" applyFont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65" fontId="8" fillId="0" borderId="0" xfId="0" applyNumberFormat="1" applyFont="1" applyBorder="1" applyAlignment="1">
      <alignment/>
    </xf>
    <xf numFmtId="168" fontId="8" fillId="0" borderId="0" xfId="15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 quotePrefix="1">
      <alignment/>
    </xf>
    <xf numFmtId="0" fontId="12" fillId="0" borderId="8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/>
    </xf>
    <xf numFmtId="0" fontId="13" fillId="0" borderId="7" xfId="0" applyFont="1" applyBorder="1" applyAlignment="1">
      <alignment/>
    </xf>
    <xf numFmtId="165" fontId="11" fillId="0" borderId="0" xfId="15" applyNumberFormat="1" applyFont="1" applyFill="1" applyBorder="1" applyAlignment="1">
      <alignment horizontal="right" wrapText="1"/>
    </xf>
    <xf numFmtId="165" fontId="11" fillId="0" borderId="0" xfId="15" applyNumberFormat="1" applyFont="1" applyFill="1" applyBorder="1" applyAlignment="1">
      <alignment/>
    </xf>
    <xf numFmtId="168" fontId="11" fillId="0" borderId="0" xfId="15" applyNumberFormat="1" applyFont="1" applyFill="1" applyBorder="1" applyAlignment="1">
      <alignment/>
    </xf>
    <xf numFmtId="0" fontId="11" fillId="0" borderId="0" xfId="0" applyFont="1" applyAlignment="1">
      <alignment/>
    </xf>
    <xf numFmtId="165" fontId="11" fillId="0" borderId="0" xfId="15" applyNumberFormat="1" applyFont="1" applyAlignment="1">
      <alignment/>
    </xf>
    <xf numFmtId="43" fontId="11" fillId="0" borderId="0" xfId="0" applyNumberFormat="1" applyFont="1" applyAlignment="1">
      <alignment/>
    </xf>
    <xf numFmtId="168" fontId="10" fillId="0" borderId="0" xfId="15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165" fontId="10" fillId="0" borderId="0" xfId="15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6" fillId="0" borderId="11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43" fontId="15" fillId="0" borderId="15" xfId="15" applyNumberFormat="1" applyFont="1" applyBorder="1" applyAlignment="1">
      <alignment/>
    </xf>
    <xf numFmtId="43" fontId="15" fillId="0" borderId="15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0" fontId="15" fillId="0" borderId="16" xfId="0" applyFont="1" applyBorder="1" applyAlignment="1">
      <alignment/>
    </xf>
    <xf numFmtId="165" fontId="11" fillId="0" borderId="17" xfId="15" applyNumberFormat="1" applyFont="1" applyFill="1" applyBorder="1" applyAlignment="1">
      <alignment horizontal="right" wrapText="1"/>
    </xf>
    <xf numFmtId="165" fontId="11" fillId="0" borderId="17" xfId="15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20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167" fontId="17" fillId="0" borderId="0" xfId="0" applyNumberFormat="1" applyFont="1" applyAlignment="1">
      <alignment horizontal="left"/>
    </xf>
    <xf numFmtId="3" fontId="15" fillId="0" borderId="11" xfId="15" applyNumberFormat="1" applyFont="1" applyBorder="1" applyAlignment="1">
      <alignment/>
    </xf>
    <xf numFmtId="3" fontId="15" fillId="0" borderId="11" xfId="17" applyNumberFormat="1" applyFont="1" applyFill="1" applyBorder="1" applyAlignment="1">
      <alignment vertical="center"/>
    </xf>
    <xf numFmtId="3" fontId="15" fillId="0" borderId="11" xfId="0" applyNumberFormat="1" applyFont="1" applyBorder="1" applyAlignment="1">
      <alignment/>
    </xf>
    <xf numFmtId="3" fontId="15" fillId="0" borderId="12" xfId="15" applyNumberFormat="1" applyFont="1" applyBorder="1" applyAlignment="1">
      <alignment/>
    </xf>
    <xf numFmtId="3" fontId="15" fillId="0" borderId="12" xfId="17" applyNumberFormat="1" applyFont="1" applyFill="1" applyBorder="1" applyAlignment="1">
      <alignment vertical="center"/>
    </xf>
    <xf numFmtId="3" fontId="15" fillId="0" borderId="12" xfId="0" applyNumberFormat="1" applyFont="1" applyBorder="1" applyAlignment="1">
      <alignment/>
    </xf>
    <xf numFmtId="3" fontId="15" fillId="0" borderId="12" xfId="15" applyNumberFormat="1" applyFont="1" applyFill="1" applyBorder="1" applyAlignment="1">
      <alignment horizontal="right" wrapText="1"/>
    </xf>
    <xf numFmtId="3" fontId="15" fillId="0" borderId="13" xfId="15" applyNumberFormat="1" applyFont="1" applyBorder="1" applyAlignment="1">
      <alignment/>
    </xf>
    <xf numFmtId="3" fontId="15" fillId="0" borderId="13" xfId="17" applyNumberFormat="1" applyFont="1" applyFill="1" applyBorder="1" applyAlignment="1">
      <alignment vertical="center"/>
    </xf>
    <xf numFmtId="3" fontId="15" fillId="0" borderId="13" xfId="0" applyNumberFormat="1" applyFont="1" applyBorder="1" applyAlignment="1">
      <alignment/>
    </xf>
    <xf numFmtId="3" fontId="11" fillId="0" borderId="8" xfId="15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7" fillId="0" borderId="6" xfId="0" applyFont="1" applyBorder="1" applyAlignment="1">
      <alignment/>
    </xf>
    <xf numFmtId="165" fontId="17" fillId="0" borderId="6" xfId="15" applyNumberFormat="1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/>
    </xf>
    <xf numFmtId="10" fontId="14" fillId="0" borderId="6" xfId="22" applyNumberFormat="1" applyFont="1" applyBorder="1" applyAlignment="1">
      <alignment horizontal="center"/>
    </xf>
    <xf numFmtId="0" fontId="14" fillId="0" borderId="7" xfId="0" applyFont="1" applyBorder="1" applyAlignment="1">
      <alignment/>
    </xf>
    <xf numFmtId="165" fontId="14" fillId="0" borderId="7" xfId="15" applyNumberFormat="1" applyFont="1" applyBorder="1" applyAlignment="1">
      <alignment horizontal="center" wrapText="1"/>
    </xf>
    <xf numFmtId="165" fontId="13" fillId="0" borderId="7" xfId="15" applyNumberFormat="1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10" fontId="10" fillId="0" borderId="0" xfId="22" applyNumberFormat="1" applyFont="1" applyBorder="1" applyAlignment="1">
      <alignment horizontal="center"/>
    </xf>
    <xf numFmtId="165" fontId="10" fillId="0" borderId="0" xfId="15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0" fontId="10" fillId="0" borderId="0" xfId="22" applyNumberFormat="1" applyFont="1" applyBorder="1" applyAlignment="1">
      <alignment horizontal="center" wrapText="1"/>
    </xf>
    <xf numFmtId="0" fontId="17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17" fillId="0" borderId="18" xfId="0" applyFont="1" applyBorder="1" applyAlignment="1">
      <alignment/>
    </xf>
    <xf numFmtId="9" fontId="14" fillId="0" borderId="18" xfId="22" applyFont="1" applyBorder="1" applyAlignment="1">
      <alignment horizontal="center"/>
    </xf>
    <xf numFmtId="9" fontId="14" fillId="0" borderId="10" xfId="22" applyFont="1" applyBorder="1" applyAlignment="1">
      <alignment horizontal="center"/>
    </xf>
    <xf numFmtId="168" fontId="11" fillId="0" borderId="17" xfId="15" applyNumberFormat="1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7" xfId="0" applyFont="1" applyBorder="1" applyAlignment="1">
      <alignment/>
    </xf>
    <xf numFmtId="0" fontId="19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6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1" fillId="0" borderId="25" xfId="15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10" fontId="20" fillId="0" borderId="7" xfId="22" applyNumberFormat="1" applyFont="1" applyBorder="1" applyAlignment="1">
      <alignment horizontal="center" wrapText="1"/>
    </xf>
    <xf numFmtId="49" fontId="15" fillId="0" borderId="27" xfId="0" applyNumberFormat="1" applyFont="1" applyBorder="1" applyAlignment="1">
      <alignment horizontal="center"/>
    </xf>
    <xf numFmtId="0" fontId="16" fillId="0" borderId="17" xfId="0" applyFont="1" applyFill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49" fontId="21" fillId="0" borderId="7" xfId="0" applyNumberFormat="1" applyFont="1" applyBorder="1" applyAlignment="1">
      <alignment horizontal="center"/>
    </xf>
    <xf numFmtId="0" fontId="22" fillId="0" borderId="7" xfId="0" applyFont="1" applyFill="1" applyBorder="1" applyAlignment="1">
      <alignment wrapText="1"/>
    </xf>
    <xf numFmtId="165" fontId="1" fillId="0" borderId="0" xfId="15" applyNumberFormat="1" applyFont="1" applyAlignment="1">
      <alignment/>
    </xf>
    <xf numFmtId="0" fontId="18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bl_2004LossRSVratio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20.8515625" style="0" customWidth="1"/>
    <col min="4" max="4" width="20.7109375" style="0" customWidth="1"/>
    <col min="5" max="5" width="15.140625" style="0" customWidth="1"/>
    <col min="6" max="6" width="12.57421875" style="0" customWidth="1"/>
  </cols>
  <sheetData>
    <row r="1" ht="12.75">
      <c r="A1" t="s">
        <v>30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20</v>
      </c>
      <c r="E3" s="1" t="s">
        <v>6</v>
      </c>
      <c r="F3" s="1" t="s">
        <v>41</v>
      </c>
    </row>
    <row r="4" spans="2:6" ht="12.75">
      <c r="B4" s="1">
        <v>2004</v>
      </c>
      <c r="C4" s="1">
        <v>2004</v>
      </c>
      <c r="D4" s="1">
        <v>2003</v>
      </c>
      <c r="E4" s="1" t="s">
        <v>34</v>
      </c>
      <c r="F4" s="1" t="s">
        <v>15</v>
      </c>
    </row>
    <row r="5" spans="1:6" ht="12.75">
      <c r="A5" t="s">
        <v>0</v>
      </c>
      <c r="B5" t="s">
        <v>31</v>
      </c>
      <c r="C5" s="1" t="s">
        <v>33</v>
      </c>
      <c r="D5" t="s">
        <v>32</v>
      </c>
      <c r="E5" t="s">
        <v>35</v>
      </c>
      <c r="F5" s="1" t="s">
        <v>16</v>
      </c>
    </row>
    <row r="6" spans="1:6" ht="12.75">
      <c r="A6" s="2" t="s">
        <v>4</v>
      </c>
      <c r="B6" s="2" t="s">
        <v>36</v>
      </c>
      <c r="C6" s="2" t="s">
        <v>37</v>
      </c>
      <c r="D6" s="2" t="s">
        <v>38</v>
      </c>
      <c r="E6" s="2" t="s">
        <v>38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28</v>
      </c>
    </row>
    <row r="9" ht="12.75">
      <c r="A9" t="s">
        <v>29</v>
      </c>
    </row>
    <row r="10" ht="12.75">
      <c r="A10" t="s">
        <v>39</v>
      </c>
    </row>
    <row r="31" ht="12.75">
      <c r="A31" t="s">
        <v>40</v>
      </c>
    </row>
  </sheetData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C8" sqref="C8"/>
    </sheetView>
  </sheetViews>
  <sheetFormatPr defaultColWidth="9.140625" defaultRowHeight="12.75"/>
  <cols>
    <col min="1" max="1" width="4.00390625" style="14" customWidth="1"/>
    <col min="2" max="2" width="15.00390625" style="14" customWidth="1"/>
    <col min="3" max="3" width="14.7109375" style="15" customWidth="1"/>
    <col min="4" max="4" width="14.57421875" style="15" customWidth="1"/>
    <col min="5" max="5" width="15.8515625" style="15" customWidth="1"/>
    <col min="6" max="6" width="15.00390625" style="14" customWidth="1"/>
    <col min="7" max="7" width="14.7109375" style="14" customWidth="1"/>
    <col min="8" max="8" width="18.57421875" style="14" customWidth="1"/>
    <col min="9" max="9" width="15.421875" style="14" customWidth="1"/>
    <col min="10" max="10" width="14.7109375" style="14" customWidth="1"/>
    <col min="11" max="11" width="19.140625" style="14" customWidth="1"/>
    <col min="12" max="12" width="15.28125" style="22" customWidth="1"/>
    <col min="13" max="13" width="10.57421875" style="14" hidden="1" customWidth="1"/>
    <col min="14" max="14" width="5.00390625" style="14" hidden="1" customWidth="1"/>
    <col min="15" max="16384" width="9.140625" style="14" customWidth="1"/>
  </cols>
  <sheetData>
    <row r="1" spans="1:14" s="12" customFormat="1" ht="57.75" customHeight="1" thickBot="1">
      <c r="A1" s="118" t="s">
        <v>144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" customHeight="1">
      <c r="A2" s="23"/>
      <c r="B2" s="80"/>
      <c r="C2" s="81"/>
      <c r="D2" s="81"/>
      <c r="E2" s="81"/>
      <c r="F2" s="80"/>
      <c r="G2" s="80"/>
      <c r="H2" s="82"/>
      <c r="I2" s="83"/>
      <c r="J2" s="83"/>
      <c r="K2" s="82"/>
      <c r="L2" s="84"/>
      <c r="M2" s="80"/>
      <c r="N2" s="93"/>
    </row>
    <row r="3" spans="1:14" s="13" customFormat="1" ht="15">
      <c r="A3" s="24"/>
      <c r="B3" s="29"/>
      <c r="C3" s="45" t="s">
        <v>1</v>
      </c>
      <c r="D3" s="45" t="s">
        <v>2</v>
      </c>
      <c r="E3" s="45" t="s">
        <v>20</v>
      </c>
      <c r="F3" s="28" t="s">
        <v>6</v>
      </c>
      <c r="G3" s="28" t="s">
        <v>8</v>
      </c>
      <c r="H3" s="28" t="s">
        <v>9</v>
      </c>
      <c r="I3" s="28" t="s">
        <v>11</v>
      </c>
      <c r="J3" s="28" t="s">
        <v>12</v>
      </c>
      <c r="K3" s="28" t="s">
        <v>124</v>
      </c>
      <c r="L3" s="89" t="s">
        <v>13</v>
      </c>
      <c r="M3" s="94"/>
      <c r="N3" s="95"/>
    </row>
    <row r="4" spans="1:14" s="13" customFormat="1" ht="15">
      <c r="A4" s="24"/>
      <c r="B4" s="29"/>
      <c r="C4" s="28">
        <v>2005</v>
      </c>
      <c r="D4" s="28">
        <v>2005</v>
      </c>
      <c r="E4" s="28">
        <v>2005</v>
      </c>
      <c r="F4" s="28">
        <v>2005</v>
      </c>
      <c r="G4" s="28">
        <v>2005</v>
      </c>
      <c r="H4" s="28">
        <v>2005</v>
      </c>
      <c r="I4" s="28">
        <v>2004</v>
      </c>
      <c r="J4" s="28">
        <v>2004</v>
      </c>
      <c r="K4" s="28">
        <v>2004</v>
      </c>
      <c r="L4" s="89" t="s">
        <v>14</v>
      </c>
      <c r="M4" s="96"/>
      <c r="N4" s="97"/>
    </row>
    <row r="5" spans="1:14" s="13" customFormat="1" ht="33.75" customHeight="1">
      <c r="A5" s="24"/>
      <c r="B5" s="29" t="s">
        <v>0</v>
      </c>
      <c r="C5" s="90" t="s">
        <v>24</v>
      </c>
      <c r="D5" s="90" t="s">
        <v>25</v>
      </c>
      <c r="E5" s="90" t="s">
        <v>3</v>
      </c>
      <c r="F5" s="91" t="s">
        <v>26</v>
      </c>
      <c r="G5" s="91" t="s">
        <v>27</v>
      </c>
      <c r="H5" s="91" t="s">
        <v>120</v>
      </c>
      <c r="I5" s="91" t="s">
        <v>26</v>
      </c>
      <c r="J5" s="91" t="s">
        <v>27</v>
      </c>
      <c r="K5" s="91" t="s">
        <v>120</v>
      </c>
      <c r="L5" s="92" t="s">
        <v>122</v>
      </c>
      <c r="M5" s="90" t="s">
        <v>118</v>
      </c>
      <c r="N5" s="98" t="s">
        <v>106</v>
      </c>
    </row>
    <row r="6" spans="1:14" s="13" customFormat="1" ht="31.5" customHeight="1" thickBot="1">
      <c r="A6" s="25"/>
      <c r="B6" s="85"/>
      <c r="C6" s="86"/>
      <c r="D6" s="86"/>
      <c r="E6" s="87" t="s">
        <v>107</v>
      </c>
      <c r="F6" s="88"/>
      <c r="G6" s="88"/>
      <c r="H6" s="36"/>
      <c r="I6" s="88"/>
      <c r="J6" s="88"/>
      <c r="K6" s="36"/>
      <c r="L6" s="110" t="s">
        <v>143</v>
      </c>
      <c r="M6" s="86"/>
      <c r="N6" s="99"/>
    </row>
    <row r="7" spans="2:12" ht="8.25" customHeight="1">
      <c r="B7" s="16"/>
      <c r="C7" s="17"/>
      <c r="D7" s="17"/>
      <c r="E7" s="17"/>
      <c r="F7" s="16"/>
      <c r="G7" s="16"/>
      <c r="H7" s="16"/>
      <c r="I7" s="16"/>
      <c r="J7" s="16"/>
      <c r="K7" s="16"/>
      <c r="L7" s="18"/>
    </row>
    <row r="8" spans="1:14" ht="15" customHeight="1">
      <c r="A8" s="113" t="s">
        <v>77</v>
      </c>
      <c r="B8" s="114" t="s">
        <v>42</v>
      </c>
      <c r="C8" s="107">
        <v>365572527</v>
      </c>
      <c r="D8" s="107">
        <v>14469643</v>
      </c>
      <c r="E8" s="38">
        <f aca="true" t="shared" si="0" ref="E8:E38">C8+D8</f>
        <v>380042170</v>
      </c>
      <c r="F8" s="37">
        <v>428974587</v>
      </c>
      <c r="G8" s="37">
        <v>22478238</v>
      </c>
      <c r="H8" s="38">
        <v>15832344.006450582</v>
      </c>
      <c r="I8" s="37">
        <v>390362973</v>
      </c>
      <c r="J8" s="37">
        <v>23674553</v>
      </c>
      <c r="K8" s="38">
        <v>12073593.545232126</v>
      </c>
      <c r="L8" s="39">
        <f aca="true" t="shared" si="1" ref="L8:L18">0.5*SUM(F8:K8)/E8</f>
        <v>1.175390994835761</v>
      </c>
      <c r="M8" s="40"/>
      <c r="N8" s="40"/>
    </row>
    <row r="9" spans="1:14" ht="15" customHeight="1">
      <c r="A9" s="113" t="s">
        <v>78</v>
      </c>
      <c r="B9" s="114" t="s">
        <v>43</v>
      </c>
      <c r="C9" s="107">
        <v>719359266</v>
      </c>
      <c r="D9" s="107">
        <v>17950270</v>
      </c>
      <c r="E9" s="38">
        <f t="shared" si="0"/>
        <v>737309536</v>
      </c>
      <c r="F9" s="37">
        <v>606459109</v>
      </c>
      <c r="G9" s="37">
        <v>19524124</v>
      </c>
      <c r="H9" s="38">
        <v>9613084.620507866</v>
      </c>
      <c r="I9" s="37">
        <v>297999134</v>
      </c>
      <c r="J9" s="37">
        <v>23011829</v>
      </c>
      <c r="K9" s="38">
        <v>5609532.846503426</v>
      </c>
      <c r="L9" s="39">
        <f t="shared" si="1"/>
        <v>0.6525188991092957</v>
      </c>
      <c r="M9" s="40"/>
      <c r="N9" s="40"/>
    </row>
    <row r="10" spans="1:14" ht="15" customHeight="1">
      <c r="A10" s="113" t="s">
        <v>79</v>
      </c>
      <c r="B10" s="114" t="s">
        <v>44</v>
      </c>
      <c r="C10" s="107">
        <v>65749183</v>
      </c>
      <c r="D10" s="107">
        <v>10327781</v>
      </c>
      <c r="E10" s="38">
        <f t="shared" si="0"/>
        <v>76076964</v>
      </c>
      <c r="F10" s="37">
        <v>72852394</v>
      </c>
      <c r="G10" s="37">
        <v>13817804</v>
      </c>
      <c r="H10" s="38">
        <v>5959885.7511478225</v>
      </c>
      <c r="I10" s="37">
        <v>69424827</v>
      </c>
      <c r="J10" s="37">
        <v>11488670</v>
      </c>
      <c r="K10" s="38">
        <v>5287268.214901882</v>
      </c>
      <c r="L10" s="39">
        <f t="shared" si="1"/>
        <v>1.1753285065769035</v>
      </c>
      <c r="M10" s="40"/>
      <c r="N10" s="40"/>
    </row>
    <row r="11" spans="1:14" ht="15" customHeight="1">
      <c r="A11" s="113" t="s">
        <v>80</v>
      </c>
      <c r="B11" s="114" t="s">
        <v>45</v>
      </c>
      <c r="C11" s="107">
        <v>2087904467</v>
      </c>
      <c r="D11" s="107">
        <v>151785713</v>
      </c>
      <c r="E11" s="38">
        <f t="shared" si="0"/>
        <v>2239690180</v>
      </c>
      <c r="F11" s="37">
        <v>1557816591</v>
      </c>
      <c r="G11" s="37">
        <v>302574372</v>
      </c>
      <c r="H11" s="38">
        <v>204084241.35769603</v>
      </c>
      <c r="I11" s="37">
        <v>1651920187</v>
      </c>
      <c r="J11" s="37">
        <v>320042271</v>
      </c>
      <c r="K11" s="38">
        <v>188821375.23566395</v>
      </c>
      <c r="L11" s="39">
        <f t="shared" si="1"/>
        <v>0.9432686438785386</v>
      </c>
      <c r="M11" s="40"/>
      <c r="N11" s="40"/>
    </row>
    <row r="12" spans="1:14" ht="15" customHeight="1">
      <c r="A12" s="113" t="s">
        <v>81</v>
      </c>
      <c r="B12" s="114" t="s">
        <v>46</v>
      </c>
      <c r="C12" s="107">
        <v>945441714</v>
      </c>
      <c r="D12" s="107">
        <v>68974895</v>
      </c>
      <c r="E12" s="38">
        <f t="shared" si="0"/>
        <v>1014416609</v>
      </c>
      <c r="F12" s="37">
        <v>951039927</v>
      </c>
      <c r="G12" s="37">
        <v>184327296</v>
      </c>
      <c r="H12" s="38">
        <v>50710744.71508835</v>
      </c>
      <c r="I12" s="37">
        <v>905867612</v>
      </c>
      <c r="J12" s="37">
        <v>198676518</v>
      </c>
      <c r="K12" s="38">
        <v>54672903.06950582</v>
      </c>
      <c r="L12" s="39">
        <f t="shared" si="1"/>
        <v>1.1559821576149854</v>
      </c>
      <c r="M12" s="40"/>
      <c r="N12" s="40"/>
    </row>
    <row r="13" spans="1:14" ht="15" customHeight="1">
      <c r="A13" s="113" t="s">
        <v>82</v>
      </c>
      <c r="B13" s="114" t="s">
        <v>47</v>
      </c>
      <c r="C13" s="107">
        <v>803455231</v>
      </c>
      <c r="D13" s="107">
        <v>454782346</v>
      </c>
      <c r="E13" s="38">
        <f t="shared" si="0"/>
        <v>1258237577</v>
      </c>
      <c r="F13" s="37">
        <v>2608248755</v>
      </c>
      <c r="G13" s="37">
        <v>1200338792</v>
      </c>
      <c r="H13" s="38">
        <v>164230949.49105436</v>
      </c>
      <c r="I13" s="37">
        <v>2514489061</v>
      </c>
      <c r="J13" s="37">
        <v>1210854942</v>
      </c>
      <c r="K13" s="38">
        <v>145561262.39540362</v>
      </c>
      <c r="L13" s="39">
        <f t="shared" si="1"/>
        <v>3.1169486213359443</v>
      </c>
      <c r="M13" s="40"/>
      <c r="N13" s="40"/>
    </row>
    <row r="14" spans="1:14" ht="15" customHeight="1">
      <c r="A14" s="113" t="s">
        <v>86</v>
      </c>
      <c r="B14" s="114" t="s">
        <v>49</v>
      </c>
      <c r="C14" s="107">
        <v>572442733</v>
      </c>
      <c r="D14" s="107">
        <v>26554154</v>
      </c>
      <c r="E14" s="38">
        <f t="shared" si="0"/>
        <v>598996887</v>
      </c>
      <c r="F14" s="37">
        <v>524125330</v>
      </c>
      <c r="G14" s="37">
        <v>43138138</v>
      </c>
      <c r="H14" s="38">
        <v>24409312.138755716</v>
      </c>
      <c r="I14" s="37">
        <v>469622761</v>
      </c>
      <c r="J14" s="37">
        <v>41463892</v>
      </c>
      <c r="K14" s="38">
        <v>23233038.041102737</v>
      </c>
      <c r="L14" s="39">
        <f t="shared" si="1"/>
        <v>0.9398984332116057</v>
      </c>
      <c r="M14" s="40"/>
      <c r="N14" s="40"/>
    </row>
    <row r="15" spans="1:14" ht="15" customHeight="1">
      <c r="A15" s="113" t="s">
        <v>87</v>
      </c>
      <c r="B15" s="114" t="s">
        <v>50</v>
      </c>
      <c r="C15" s="107">
        <v>-3196440</v>
      </c>
      <c r="D15" s="107">
        <v>225599</v>
      </c>
      <c r="E15" s="38">
        <f t="shared" si="0"/>
        <v>-2970841</v>
      </c>
      <c r="F15" s="37">
        <v>856366</v>
      </c>
      <c r="G15" s="37">
        <v>225298</v>
      </c>
      <c r="H15" s="38">
        <v>-54461.8053803524</v>
      </c>
      <c r="I15" s="37">
        <v>4778955</v>
      </c>
      <c r="J15" s="37">
        <v>133706</v>
      </c>
      <c r="K15" s="38">
        <v>86494.84000115516</v>
      </c>
      <c r="L15" s="39">
        <f t="shared" si="1"/>
        <v>-1.0142511892458739</v>
      </c>
      <c r="M15" s="40"/>
      <c r="N15" s="40"/>
    </row>
    <row r="16" spans="1:14" ht="15" customHeight="1">
      <c r="A16" s="113" t="s">
        <v>88</v>
      </c>
      <c r="B16" s="114" t="s">
        <v>51</v>
      </c>
      <c r="C16" s="107">
        <v>342738800</v>
      </c>
      <c r="D16" s="107">
        <v>238717745</v>
      </c>
      <c r="E16" s="38">
        <f t="shared" si="0"/>
        <v>581456545</v>
      </c>
      <c r="F16" s="37">
        <v>1308606178</v>
      </c>
      <c r="G16" s="37">
        <v>501867764</v>
      </c>
      <c r="H16" s="38">
        <v>64111110.210236736</v>
      </c>
      <c r="I16" s="37">
        <v>1244467214</v>
      </c>
      <c r="J16" s="37">
        <v>480756754</v>
      </c>
      <c r="K16" s="38">
        <v>63348249.45555807</v>
      </c>
      <c r="L16" s="39">
        <f t="shared" si="1"/>
        <v>3.1499836928190352</v>
      </c>
      <c r="M16" s="41">
        <f>SUM(M17:M18)</f>
        <v>4898211</v>
      </c>
      <c r="N16" s="40"/>
    </row>
    <row r="17" spans="1:14" ht="15" customHeight="1">
      <c r="A17" s="113" t="s">
        <v>145</v>
      </c>
      <c r="B17" s="114" t="s">
        <v>112</v>
      </c>
      <c r="C17" s="37">
        <f>+$N$17*C16</f>
        <v>110630940.92459472</v>
      </c>
      <c r="D17" s="37">
        <f>+$N$17*D16</f>
        <v>77054505.4856569</v>
      </c>
      <c r="E17" s="38">
        <f t="shared" si="0"/>
        <v>187685446.41025162</v>
      </c>
      <c r="F17" s="37">
        <v>538862732.2933623</v>
      </c>
      <c r="G17" s="37">
        <v>206660979.5258053</v>
      </c>
      <c r="H17" s="38">
        <v>26399912.058377154</v>
      </c>
      <c r="I17" s="37">
        <v>528611852.321677</v>
      </c>
      <c r="J17" s="37">
        <v>204210858.58200586</v>
      </c>
      <c r="K17" s="38">
        <v>26908411.173328202</v>
      </c>
      <c r="L17" s="39">
        <f t="shared" si="1"/>
        <v>4.080376969151335</v>
      </c>
      <c r="M17" s="41">
        <v>1581069</v>
      </c>
      <c r="N17" s="42">
        <f>+M17/M16</f>
        <v>0.32278499231658253</v>
      </c>
    </row>
    <row r="18" spans="1:14" ht="15" customHeight="1">
      <c r="A18" s="113" t="s">
        <v>146</v>
      </c>
      <c r="B18" s="114" t="s">
        <v>113</v>
      </c>
      <c r="C18" s="37">
        <f>+$N$18*C16</f>
        <v>232107859.07540527</v>
      </c>
      <c r="D18" s="37">
        <f>+$N$18*D16</f>
        <v>161663239.51434308</v>
      </c>
      <c r="E18" s="38">
        <f t="shared" si="0"/>
        <v>393771098.5897484</v>
      </c>
      <c r="F18" s="37">
        <v>769743445.7066379</v>
      </c>
      <c r="G18" s="37">
        <v>295206784.47419477</v>
      </c>
      <c r="H18" s="38">
        <v>37711198.15185959</v>
      </c>
      <c r="I18" s="37">
        <v>715855361.6783229</v>
      </c>
      <c r="J18" s="37">
        <v>276545895.41799414</v>
      </c>
      <c r="K18" s="38">
        <v>36439838.28222986</v>
      </c>
      <c r="L18" s="39">
        <f t="shared" si="1"/>
        <v>2.7065248457098563</v>
      </c>
      <c r="M18" s="41">
        <v>3317142</v>
      </c>
      <c r="N18" s="42">
        <f>+M18/M16</f>
        <v>0.6772150076834175</v>
      </c>
    </row>
    <row r="19" spans="1:14" ht="15" customHeight="1">
      <c r="A19" s="113" t="s">
        <v>89</v>
      </c>
      <c r="B19" s="114" t="s">
        <v>52</v>
      </c>
      <c r="C19" s="107">
        <v>208392320</v>
      </c>
      <c r="D19" s="107">
        <v>17477890</v>
      </c>
      <c r="E19" s="38">
        <f t="shared" si="0"/>
        <v>225870210</v>
      </c>
      <c r="F19" s="37">
        <v>301350300</v>
      </c>
      <c r="G19" s="37">
        <v>28037538</v>
      </c>
      <c r="H19" s="38">
        <v>15086299.811827697</v>
      </c>
      <c r="I19" s="37">
        <v>309014774</v>
      </c>
      <c r="J19" s="37">
        <v>29588785</v>
      </c>
      <c r="K19" s="38">
        <v>17003739.800432462</v>
      </c>
      <c r="L19" s="43">
        <v>1</v>
      </c>
      <c r="M19" s="41"/>
      <c r="N19" s="40"/>
    </row>
    <row r="20" spans="1:14" ht="15" customHeight="1">
      <c r="A20" s="113" t="s">
        <v>151</v>
      </c>
      <c r="B20" s="114" t="s">
        <v>152</v>
      </c>
      <c r="C20" s="107">
        <v>8497571159</v>
      </c>
      <c r="D20" s="107">
        <v>884732376</v>
      </c>
      <c r="E20" s="38">
        <f t="shared" si="0"/>
        <v>9382303535</v>
      </c>
      <c r="F20" s="37">
        <v>31746022346</v>
      </c>
      <c r="G20" s="37">
        <v>2265228105</v>
      </c>
      <c r="H20" s="38">
        <v>1421063628.7516415</v>
      </c>
      <c r="I20" s="37">
        <v>28932317497</v>
      </c>
      <c r="J20" s="37">
        <v>1976480297</v>
      </c>
      <c r="K20" s="38">
        <v>1155455802.2274003</v>
      </c>
      <c r="L20" s="39">
        <f aca="true" t="shared" si="2" ref="L20:L38">0.5*SUM(F20:K20)/E20</f>
        <v>3.597014710949609</v>
      </c>
      <c r="M20" s="41"/>
      <c r="N20" s="40"/>
    </row>
    <row r="21" spans="1:14" ht="15" customHeight="1">
      <c r="A21" s="113" t="s">
        <v>90</v>
      </c>
      <c r="B21" s="114" t="s">
        <v>53</v>
      </c>
      <c r="C21" s="107">
        <v>4473343745</v>
      </c>
      <c r="D21" s="107">
        <v>1608174701</v>
      </c>
      <c r="E21" s="38">
        <f t="shared" si="0"/>
        <v>6081518446</v>
      </c>
      <c r="F21" s="37">
        <v>15531775099</v>
      </c>
      <c r="G21" s="37">
        <v>3426773648</v>
      </c>
      <c r="H21" s="38">
        <v>562422083.5925277</v>
      </c>
      <c r="I21" s="37">
        <v>13726837545</v>
      </c>
      <c r="J21" s="37">
        <v>2936195602</v>
      </c>
      <c r="K21" s="38">
        <v>387246600.104745</v>
      </c>
      <c r="L21" s="39">
        <f t="shared" si="2"/>
        <v>3.0067532395426095</v>
      </c>
      <c r="M21" s="41">
        <f>SUM(M22:M23)</f>
        <v>24639261</v>
      </c>
      <c r="N21" s="40"/>
    </row>
    <row r="22" spans="1:14" ht="15" customHeight="1">
      <c r="A22" s="113" t="s">
        <v>147</v>
      </c>
      <c r="B22" s="114" t="s">
        <v>114</v>
      </c>
      <c r="C22" s="37">
        <f>+$N$22*C21</f>
        <v>2823014743.824558</v>
      </c>
      <c r="D22" s="37">
        <f>+$N$22*D21</f>
        <v>1014878612.1440014</v>
      </c>
      <c r="E22" s="38">
        <f t="shared" si="0"/>
        <v>3837893355.9685593</v>
      </c>
      <c r="F22" s="37">
        <v>11171706885.589748</v>
      </c>
      <c r="G22" s="37">
        <v>2464812329.2220416</v>
      </c>
      <c r="H22" s="38">
        <v>404539379.67997724</v>
      </c>
      <c r="I22" s="37">
        <v>9819104576.598467</v>
      </c>
      <c r="J22" s="37">
        <v>2100324388.5470264</v>
      </c>
      <c r="K22" s="38">
        <v>277005890.8976982</v>
      </c>
      <c r="L22" s="39">
        <f t="shared" si="2"/>
        <v>3.418215543916992</v>
      </c>
      <c r="M22" s="41">
        <v>15549218</v>
      </c>
      <c r="N22" s="42">
        <f>+M22/M21</f>
        <v>0.631074852447888</v>
      </c>
    </row>
    <row r="23" spans="1:14" ht="15" customHeight="1">
      <c r="A23" s="113" t="s">
        <v>148</v>
      </c>
      <c r="B23" s="114" t="s">
        <v>115</v>
      </c>
      <c r="C23" s="37">
        <f>+$N$23*C21</f>
        <v>1650329001.1754425</v>
      </c>
      <c r="D23" s="37">
        <f>+$N$23*D21</f>
        <v>593296088.8559986</v>
      </c>
      <c r="E23" s="38">
        <f t="shared" si="0"/>
        <v>2243625090.031441</v>
      </c>
      <c r="F23" s="37">
        <v>4360068213.410253</v>
      </c>
      <c r="G23" s="37">
        <v>961961318.7779583</v>
      </c>
      <c r="H23" s="38">
        <v>157882703.91255066</v>
      </c>
      <c r="I23" s="37">
        <v>3907732968.401533</v>
      </c>
      <c r="J23" s="37">
        <v>835871213.4529736</v>
      </c>
      <c r="K23" s="38">
        <v>110240709.20704673</v>
      </c>
      <c r="L23" s="39">
        <f t="shared" si="2"/>
        <v>2.302915307257841</v>
      </c>
      <c r="M23" s="41">
        <v>9090043</v>
      </c>
      <c r="N23" s="42">
        <f>+M23/M21</f>
        <v>0.36892514755211203</v>
      </c>
    </row>
    <row r="24" spans="1:14" ht="15" customHeight="1">
      <c r="A24" s="113" t="s">
        <v>91</v>
      </c>
      <c r="B24" s="114" t="s">
        <v>54</v>
      </c>
      <c r="C24" s="107">
        <v>539130077</v>
      </c>
      <c r="D24" s="107">
        <v>332037946</v>
      </c>
      <c r="E24" s="38">
        <f t="shared" si="0"/>
        <v>871168023</v>
      </c>
      <c r="F24" s="37">
        <v>2057495845</v>
      </c>
      <c r="G24" s="37">
        <v>789971625</v>
      </c>
      <c r="H24" s="38">
        <v>89353952.50399989</v>
      </c>
      <c r="I24" s="37">
        <v>1891855483</v>
      </c>
      <c r="J24" s="37">
        <v>706390721</v>
      </c>
      <c r="K24" s="38">
        <v>69622771.34966011</v>
      </c>
      <c r="L24" s="39">
        <f t="shared" si="2"/>
        <v>3.2167677473703944</v>
      </c>
      <c r="M24" s="41">
        <f>SUM(M25:M26)</f>
        <v>1749683</v>
      </c>
      <c r="N24" s="40"/>
    </row>
    <row r="25" spans="1:14" ht="15" customHeight="1">
      <c r="A25" s="113" t="s">
        <v>149</v>
      </c>
      <c r="B25" s="114" t="s">
        <v>116</v>
      </c>
      <c r="C25" s="37">
        <f>+$N$25*C24</f>
        <v>474660314.8312912</v>
      </c>
      <c r="D25" s="37">
        <f>+$N$25*D24</f>
        <v>292332486.55184054</v>
      </c>
      <c r="E25" s="38">
        <f t="shared" si="0"/>
        <v>766992801.3831317</v>
      </c>
      <c r="F25" s="37">
        <v>1934328144.0038688</v>
      </c>
      <c r="G25" s="37">
        <v>742681619.9485303</v>
      </c>
      <c r="H25" s="38">
        <v>84004964.3485292</v>
      </c>
      <c r="I25" s="37">
        <v>1800825837.6287806</v>
      </c>
      <c r="J25" s="37">
        <v>672401604.2815377</v>
      </c>
      <c r="K25" s="38">
        <v>66272760.61011301</v>
      </c>
      <c r="L25" s="39">
        <f t="shared" si="2"/>
        <v>3.45538766547929</v>
      </c>
      <c r="M25" s="41">
        <v>1540454</v>
      </c>
      <c r="N25" s="42">
        <f>+M25/M24</f>
        <v>0.8804189101682991</v>
      </c>
    </row>
    <row r="26" spans="1:14" ht="15" customHeight="1">
      <c r="A26" s="113" t="s">
        <v>150</v>
      </c>
      <c r="B26" s="114" t="s">
        <v>117</v>
      </c>
      <c r="C26" s="37">
        <f>+$N$26*C24</f>
        <v>64469762.168708846</v>
      </c>
      <c r="D26" s="37">
        <f>+$N$26*D24</f>
        <v>39705459.44815947</v>
      </c>
      <c r="E26" s="38">
        <f t="shared" si="0"/>
        <v>104175221.61686832</v>
      </c>
      <c r="F26" s="37">
        <v>123167700.9961313</v>
      </c>
      <c r="G26" s="37">
        <v>47290005.05146972</v>
      </c>
      <c r="H26" s="38">
        <v>5348988.155470697</v>
      </c>
      <c r="I26" s="37">
        <v>91029645.37121932</v>
      </c>
      <c r="J26" s="37">
        <v>33989116.71846233</v>
      </c>
      <c r="K26" s="38">
        <v>3350010.7395470906</v>
      </c>
      <c r="L26" s="39">
        <f t="shared" si="2"/>
        <v>1.459922341950879</v>
      </c>
      <c r="M26" s="41">
        <v>209229</v>
      </c>
      <c r="N26" s="42">
        <f>+M26/M24</f>
        <v>0.11958108983170095</v>
      </c>
    </row>
    <row r="27" spans="1:14" ht="15" customHeight="1">
      <c r="A27" s="113" t="s">
        <v>92</v>
      </c>
      <c r="B27" s="114" t="s">
        <v>55</v>
      </c>
      <c r="C27" s="107">
        <v>5790677823</v>
      </c>
      <c r="D27" s="107">
        <v>437564775</v>
      </c>
      <c r="E27" s="38">
        <f t="shared" si="0"/>
        <v>6228242598</v>
      </c>
      <c r="F27" s="37">
        <v>5624244659</v>
      </c>
      <c r="G27" s="37">
        <v>961231026</v>
      </c>
      <c r="H27" s="38">
        <v>590278315.1522506</v>
      </c>
      <c r="I27" s="37">
        <v>5521000835</v>
      </c>
      <c r="J27" s="37">
        <v>954465956</v>
      </c>
      <c r="K27" s="38">
        <v>545674184.9050311</v>
      </c>
      <c r="L27" s="39">
        <f t="shared" si="2"/>
        <v>1.1397191705904455</v>
      </c>
      <c r="M27" s="40"/>
      <c r="N27" s="40"/>
    </row>
    <row r="28" spans="1:14" ht="15" customHeight="1">
      <c r="A28" s="113" t="s">
        <v>93</v>
      </c>
      <c r="B28" s="114" t="s">
        <v>56</v>
      </c>
      <c r="C28" s="107">
        <v>1103358413</v>
      </c>
      <c r="D28" s="107">
        <v>144572619</v>
      </c>
      <c r="E28" s="38">
        <f t="shared" si="0"/>
        <v>1247931032</v>
      </c>
      <c r="F28" s="37">
        <v>2340713769</v>
      </c>
      <c r="G28" s="37">
        <v>321664910</v>
      </c>
      <c r="H28" s="38">
        <v>117876597.07971856</v>
      </c>
      <c r="I28" s="37">
        <v>2250371070</v>
      </c>
      <c r="J28" s="37">
        <v>308665143</v>
      </c>
      <c r="K28" s="38">
        <v>101989190.6888709</v>
      </c>
      <c r="L28" s="39">
        <f t="shared" si="2"/>
        <v>2.180120751964997</v>
      </c>
      <c r="M28" s="40"/>
      <c r="N28" s="40"/>
    </row>
    <row r="29" spans="1:14" ht="15" customHeight="1">
      <c r="A29" s="113" t="s">
        <v>94</v>
      </c>
      <c r="B29" s="114" t="s">
        <v>57</v>
      </c>
      <c r="C29" s="107">
        <v>4712174968</v>
      </c>
      <c r="D29" s="107">
        <v>34466360</v>
      </c>
      <c r="E29" s="38">
        <f t="shared" si="0"/>
        <v>4746641328</v>
      </c>
      <c r="F29" s="37">
        <v>323918268</v>
      </c>
      <c r="G29" s="37">
        <v>38444946</v>
      </c>
      <c r="H29" s="38">
        <v>145201129.01712736</v>
      </c>
      <c r="I29" s="37">
        <v>340197412</v>
      </c>
      <c r="J29" s="37">
        <v>50056549</v>
      </c>
      <c r="K29" s="38">
        <v>137754010.2392948</v>
      </c>
      <c r="L29" s="39">
        <f t="shared" si="2"/>
        <v>0.10908474463276553</v>
      </c>
      <c r="M29" s="40"/>
      <c r="N29" s="40"/>
    </row>
    <row r="30" spans="1:14" ht="15" customHeight="1">
      <c r="A30" s="113" t="s">
        <v>95</v>
      </c>
      <c r="B30" s="114" t="s">
        <v>58</v>
      </c>
      <c r="C30" s="107">
        <v>360499535</v>
      </c>
      <c r="D30" s="107">
        <v>10329732</v>
      </c>
      <c r="E30" s="38">
        <f t="shared" si="0"/>
        <v>370829267</v>
      </c>
      <c r="F30" s="37">
        <v>97388717</v>
      </c>
      <c r="G30" s="37">
        <v>12004612</v>
      </c>
      <c r="H30" s="38">
        <v>13439113.541216142</v>
      </c>
      <c r="I30" s="37">
        <v>96932451</v>
      </c>
      <c r="J30" s="37">
        <v>12348283</v>
      </c>
      <c r="K30" s="38">
        <v>12924034.716729699</v>
      </c>
      <c r="L30" s="39">
        <f t="shared" si="2"/>
        <v>0.3303908740001714</v>
      </c>
      <c r="M30" s="40"/>
      <c r="N30" s="40"/>
    </row>
    <row r="31" spans="1:14" ht="15" customHeight="1">
      <c r="A31" s="113" t="s">
        <v>96</v>
      </c>
      <c r="B31" s="114" t="s">
        <v>59</v>
      </c>
      <c r="C31" s="107">
        <v>56656739</v>
      </c>
      <c r="D31" s="107">
        <v>18573574</v>
      </c>
      <c r="E31" s="38">
        <f t="shared" si="0"/>
        <v>75230313</v>
      </c>
      <c r="F31" s="37">
        <v>160928557</v>
      </c>
      <c r="G31" s="37">
        <v>22613051</v>
      </c>
      <c r="H31" s="38">
        <v>1606852.583684577</v>
      </c>
      <c r="I31" s="37">
        <v>154893995</v>
      </c>
      <c r="J31" s="37">
        <v>18200799</v>
      </c>
      <c r="K31" s="38">
        <v>1026345.0484438514</v>
      </c>
      <c r="L31" s="39">
        <f t="shared" si="2"/>
        <v>2.387798118240771</v>
      </c>
      <c r="M31" s="40"/>
      <c r="N31" s="40"/>
    </row>
    <row r="32" spans="1:14" ht="15" customHeight="1">
      <c r="A32" s="113" t="s">
        <v>97</v>
      </c>
      <c r="B32" s="114" t="s">
        <v>60</v>
      </c>
      <c r="C32" s="107">
        <v>56274780</v>
      </c>
      <c r="D32" s="107">
        <v>3994486</v>
      </c>
      <c r="E32" s="38">
        <f t="shared" si="0"/>
        <v>60269266</v>
      </c>
      <c r="F32" s="37">
        <v>137715307</v>
      </c>
      <c r="G32" s="37">
        <v>15550321</v>
      </c>
      <c r="H32" s="38">
        <v>5221321.215731006</v>
      </c>
      <c r="I32" s="37">
        <v>129825762</v>
      </c>
      <c r="J32" s="37">
        <v>14225926</v>
      </c>
      <c r="K32" s="38">
        <v>3440281.9840239473</v>
      </c>
      <c r="L32" s="39">
        <f t="shared" si="2"/>
        <v>2.5384324342008324</v>
      </c>
      <c r="M32" s="40"/>
      <c r="N32" s="40"/>
    </row>
    <row r="33" spans="1:14" ht="15" customHeight="1">
      <c r="A33" s="113" t="s">
        <v>98</v>
      </c>
      <c r="B33" s="114" t="s">
        <v>61</v>
      </c>
      <c r="C33" s="107">
        <v>226881921</v>
      </c>
      <c r="D33" s="107">
        <v>63991371</v>
      </c>
      <c r="E33" s="38">
        <f t="shared" si="0"/>
        <v>290873292</v>
      </c>
      <c r="F33" s="37">
        <v>468381227</v>
      </c>
      <c r="G33" s="37">
        <v>55889761</v>
      </c>
      <c r="H33" s="38">
        <v>20245049.404402733</v>
      </c>
      <c r="I33" s="37">
        <v>476215409</v>
      </c>
      <c r="J33" s="37">
        <v>45464017</v>
      </c>
      <c r="K33" s="38">
        <v>15946268.227914428</v>
      </c>
      <c r="L33" s="39">
        <f t="shared" si="2"/>
        <v>1.8601600102087013</v>
      </c>
      <c r="M33" s="40"/>
      <c r="N33" s="40"/>
    </row>
    <row r="34" spans="1:14" ht="15" customHeight="1">
      <c r="A34" s="113" t="s">
        <v>99</v>
      </c>
      <c r="B34" s="114" t="s">
        <v>62</v>
      </c>
      <c r="C34" s="107">
        <v>1136148</v>
      </c>
      <c r="D34" s="107">
        <v>144514</v>
      </c>
      <c r="E34" s="38">
        <f t="shared" si="0"/>
        <v>1280662</v>
      </c>
      <c r="F34" s="37">
        <v>5595340</v>
      </c>
      <c r="G34" s="37">
        <v>699535</v>
      </c>
      <c r="H34" s="38">
        <v>344646.94041867956</v>
      </c>
      <c r="I34" s="37">
        <v>6633691</v>
      </c>
      <c r="J34" s="37">
        <v>805207</v>
      </c>
      <c r="K34" s="38">
        <v>160698.59717017834</v>
      </c>
      <c r="L34" s="39">
        <f t="shared" si="2"/>
        <v>5.55928048836807</v>
      </c>
      <c r="M34" s="40"/>
      <c r="N34" s="40"/>
    </row>
    <row r="35" spans="1:14" ht="15" customHeight="1">
      <c r="A35" s="113" t="s">
        <v>100</v>
      </c>
      <c r="B35" s="114" t="s">
        <v>63</v>
      </c>
      <c r="C35" s="107">
        <v>9052605</v>
      </c>
      <c r="D35" s="107">
        <v>568350</v>
      </c>
      <c r="E35" s="38">
        <f t="shared" si="0"/>
        <v>9620955</v>
      </c>
      <c r="F35" s="37">
        <v>28129945</v>
      </c>
      <c r="G35" s="37">
        <v>2157985</v>
      </c>
      <c r="H35" s="38">
        <v>1357720.0232500725</v>
      </c>
      <c r="I35" s="37">
        <v>30202964</v>
      </c>
      <c r="J35" s="37">
        <v>2162724</v>
      </c>
      <c r="K35" s="38">
        <v>856501.8568043672</v>
      </c>
      <c r="L35" s="39">
        <f t="shared" si="2"/>
        <v>3.371174684844407</v>
      </c>
      <c r="M35" s="40"/>
      <c r="N35" s="40"/>
    </row>
    <row r="36" spans="1:14" ht="15" customHeight="1">
      <c r="A36" s="113" t="s">
        <v>101</v>
      </c>
      <c r="B36" s="114" t="s">
        <v>64</v>
      </c>
      <c r="C36" s="107">
        <v>35117573</v>
      </c>
      <c r="D36" s="107">
        <v>378795</v>
      </c>
      <c r="E36" s="38">
        <f t="shared" si="0"/>
        <v>35496368</v>
      </c>
      <c r="F36" s="37">
        <v>23127538</v>
      </c>
      <c r="G36" s="37">
        <v>641269</v>
      </c>
      <c r="H36" s="38">
        <v>303995.3601525203</v>
      </c>
      <c r="I36" s="37">
        <v>22275030</v>
      </c>
      <c r="J36" s="37">
        <v>535104</v>
      </c>
      <c r="K36" s="38">
        <v>227422.56899215485</v>
      </c>
      <c r="L36" s="39">
        <f t="shared" si="2"/>
        <v>0.6635940743169086</v>
      </c>
      <c r="M36" s="40"/>
      <c r="N36" s="40"/>
    </row>
    <row r="37" spans="1:14" ht="15" customHeight="1" thickBot="1">
      <c r="A37" s="115" t="s">
        <v>102</v>
      </c>
      <c r="B37" s="116" t="s">
        <v>65</v>
      </c>
      <c r="C37" s="107">
        <v>284562693</v>
      </c>
      <c r="D37" s="107">
        <v>11045785</v>
      </c>
      <c r="E37" s="38">
        <f t="shared" si="0"/>
        <v>295608478</v>
      </c>
      <c r="F37" s="37">
        <v>745177679</v>
      </c>
      <c r="G37" s="37">
        <v>36849546</v>
      </c>
      <c r="H37" s="38">
        <v>24802140.238961425</v>
      </c>
      <c r="I37" s="37">
        <v>674067299</v>
      </c>
      <c r="J37" s="37">
        <v>28059158</v>
      </c>
      <c r="K37" s="38">
        <v>18274716.434990596</v>
      </c>
      <c r="L37" s="39">
        <f t="shared" si="2"/>
        <v>2.5831981359376845</v>
      </c>
      <c r="M37" s="40"/>
      <c r="N37" s="40"/>
    </row>
    <row r="38" spans="1:14" ht="21" customHeight="1" thickBot="1">
      <c r="A38" s="111"/>
      <c r="B38" s="112" t="s">
        <v>66</v>
      </c>
      <c r="C38" s="56">
        <f>SUM(C8:C37)-C16-C21-C24</f>
        <v>32254297980</v>
      </c>
      <c r="D38" s="56">
        <f>SUM(D8:D37)-D16-D21-D24</f>
        <v>4551841420</v>
      </c>
      <c r="E38" s="57">
        <f t="shared" si="0"/>
        <v>36806139400</v>
      </c>
      <c r="F38" s="56">
        <v>67650943833</v>
      </c>
      <c r="G38" s="56">
        <v>10266049704</v>
      </c>
      <c r="H38" s="57">
        <v>3741161418.841573</v>
      </c>
      <c r="I38" s="56">
        <v>62111573941</v>
      </c>
      <c r="J38" s="56">
        <v>9393747406</v>
      </c>
      <c r="K38" s="56">
        <v>3132613168.2287436</v>
      </c>
      <c r="L38" s="100">
        <f t="shared" si="2"/>
        <v>2.123233949810426</v>
      </c>
      <c r="M38" s="101"/>
      <c r="N38" s="102"/>
    </row>
    <row r="39" spans="6:12" ht="14.25">
      <c r="F39" s="19"/>
      <c r="G39" s="19"/>
      <c r="H39" s="20"/>
      <c r="I39" s="19"/>
      <c r="J39" s="19"/>
      <c r="K39" s="26"/>
      <c r="L39" s="27"/>
    </row>
    <row r="40" spans="5:11" ht="14.25">
      <c r="E40" s="117"/>
      <c r="F40"/>
      <c r="G40"/>
      <c r="H40"/>
      <c r="I40"/>
      <c r="J40"/>
      <c r="K40" s="21"/>
    </row>
    <row r="41" spans="9:11" ht="14.25">
      <c r="I41" s="21"/>
      <c r="J41" s="21"/>
      <c r="K41" s="21"/>
    </row>
    <row r="42" spans="1:11" ht="14.25">
      <c r="A42" s="35" t="s">
        <v>123</v>
      </c>
      <c r="I42" s="21"/>
      <c r="J42" s="21"/>
      <c r="K42" s="21"/>
    </row>
    <row r="43" spans="1:11" ht="14.25">
      <c r="A43" s="35" t="s">
        <v>125</v>
      </c>
      <c r="I43" s="21"/>
      <c r="J43" s="21"/>
      <c r="K43" s="21"/>
    </row>
    <row r="44" spans="1:11" ht="15">
      <c r="A44" s="67" t="s">
        <v>108</v>
      </c>
      <c r="I44" s="21"/>
      <c r="J44" s="21"/>
      <c r="K44" s="21"/>
    </row>
    <row r="45" spans="9:11" ht="14.25">
      <c r="I45" s="21"/>
      <c r="J45" s="21"/>
      <c r="K45" s="21"/>
    </row>
    <row r="46" spans="9:11" ht="14.25">
      <c r="I46" s="21"/>
      <c r="J46" s="21"/>
      <c r="K46" s="21"/>
    </row>
    <row r="47" spans="9:11" ht="14.25">
      <c r="I47" s="21"/>
      <c r="J47" s="21"/>
      <c r="K47" s="21"/>
    </row>
    <row r="48" spans="2:12" ht="15" customHeight="1">
      <c r="B48"/>
      <c r="C48"/>
      <c r="D48"/>
      <c r="E48"/>
      <c r="F48"/>
      <c r="G48"/>
      <c r="H48"/>
      <c r="I48"/>
      <c r="J48"/>
      <c r="K48"/>
      <c r="L48"/>
    </row>
    <row r="49" spans="9:11" ht="14.25">
      <c r="I49" s="21"/>
      <c r="J49" s="21"/>
      <c r="K49" s="21"/>
    </row>
    <row r="50" spans="9:11" ht="14.25">
      <c r="I50" s="21"/>
      <c r="J50" s="21"/>
      <c r="K50" s="21"/>
    </row>
    <row r="51" spans="9:11" ht="14.25">
      <c r="I51" s="21"/>
      <c r="J51" s="21"/>
      <c r="K51" s="21"/>
    </row>
    <row r="52" spans="9:11" ht="14.25">
      <c r="I52" s="21"/>
      <c r="J52" s="21"/>
      <c r="K52" s="21"/>
    </row>
    <row r="53" spans="9:11" ht="14.25">
      <c r="I53" s="21"/>
      <c r="J53" s="21"/>
      <c r="K53" s="21"/>
    </row>
    <row r="54" spans="9:11" ht="14.25">
      <c r="I54" s="21"/>
      <c r="J54" s="21"/>
      <c r="K54" s="21"/>
    </row>
    <row r="55" spans="9:11" ht="14.25">
      <c r="I55" s="21"/>
      <c r="J55" s="21"/>
      <c r="K55" s="21"/>
    </row>
    <row r="56" spans="9:11" ht="14.25">
      <c r="I56" s="21"/>
      <c r="J56" s="21"/>
      <c r="K56" s="21"/>
    </row>
    <row r="57" spans="9:11" ht="14.25">
      <c r="I57" s="21"/>
      <c r="J57" s="21"/>
      <c r="K57" s="21"/>
    </row>
    <row r="58" spans="9:11" ht="14.25">
      <c r="I58" s="21"/>
      <c r="J58" s="21"/>
      <c r="K58" s="21"/>
    </row>
    <row r="59" spans="9:11" ht="14.25">
      <c r="I59" s="21"/>
      <c r="J59" s="21"/>
      <c r="K59" s="21"/>
    </row>
    <row r="60" spans="9:11" ht="14.25">
      <c r="I60" s="21"/>
      <c r="J60" s="21"/>
      <c r="K60" s="21"/>
    </row>
    <row r="61" spans="9:11" ht="14.25">
      <c r="I61" s="21"/>
      <c r="J61" s="21"/>
      <c r="K61" s="21"/>
    </row>
    <row r="62" spans="9:11" ht="14.25">
      <c r="I62" s="21"/>
      <c r="J62" s="21"/>
      <c r="K62" s="21"/>
    </row>
    <row r="63" spans="9:11" ht="14.25">
      <c r="I63" s="21"/>
      <c r="J63" s="21"/>
      <c r="K63" s="21"/>
    </row>
    <row r="64" spans="9:11" ht="14.25">
      <c r="I64" s="21"/>
      <c r="J64" s="21"/>
      <c r="K64" s="21"/>
    </row>
    <row r="65" spans="9:11" ht="14.25">
      <c r="I65" s="21"/>
      <c r="J65" s="21"/>
      <c r="K65" s="21"/>
    </row>
    <row r="66" spans="9:11" ht="14.25">
      <c r="I66" s="21"/>
      <c r="J66" s="21"/>
      <c r="K66" s="21"/>
    </row>
    <row r="67" spans="9:11" ht="14.25">
      <c r="I67" s="21"/>
      <c r="J67" s="21"/>
      <c r="K67" s="21"/>
    </row>
    <row r="68" spans="9:11" ht="14.25">
      <c r="I68" s="21"/>
      <c r="J68" s="21"/>
      <c r="K68" s="21"/>
    </row>
    <row r="69" spans="9:11" ht="14.25">
      <c r="I69" s="21"/>
      <c r="J69" s="21"/>
      <c r="K69" s="21"/>
    </row>
    <row r="70" spans="9:11" ht="14.25">
      <c r="I70" s="21"/>
      <c r="J70" s="21"/>
      <c r="K70" s="21"/>
    </row>
  </sheetData>
  <mergeCells count="1">
    <mergeCell ref="A1:N1"/>
  </mergeCells>
  <printOptions horizontalCentered="1"/>
  <pageMargins left="0" right="0" top="0.96" bottom="0.25" header="0.5" footer="0.5"/>
  <pageSetup horizontalDpi="1200" verticalDpi="1200" orientation="landscape" scale="69" r:id="rId1"/>
  <headerFooter alignWithMargins="0">
    <oddFooter>&amp;LCalifornia Department of Insurance&amp;RRate Specialist Bureau  - 11/14/07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3">
      <selection activeCell="A38" sqref="A38"/>
    </sheetView>
  </sheetViews>
  <sheetFormatPr defaultColWidth="9.140625" defaultRowHeight="12.75"/>
  <cols>
    <col min="2" max="2" width="20.57421875" style="0" customWidth="1"/>
    <col min="3" max="3" width="12.00390625" style="3" customWidth="1"/>
    <col min="4" max="5" width="14.421875" style="3" customWidth="1"/>
    <col min="6" max="6" width="15.57421875" style="3" customWidth="1"/>
    <col min="7" max="7" width="16.7109375" style="3" bestFit="1" customWidth="1"/>
    <col min="8" max="8" width="14.8515625" style="3" customWidth="1"/>
    <col min="9" max="9" width="11.7109375" style="3" bestFit="1" customWidth="1"/>
    <col min="10" max="10" width="5.7109375" style="0" bestFit="1" customWidth="1"/>
  </cols>
  <sheetData>
    <row r="1" spans="1:10" s="12" customFormat="1" ht="46.5" customHeight="1" thickBot="1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2.75">
      <c r="A2" s="58"/>
      <c r="B2" s="31"/>
      <c r="C2" s="30" t="s">
        <v>1</v>
      </c>
      <c r="D2" s="30" t="s">
        <v>2</v>
      </c>
      <c r="E2" s="30" t="s">
        <v>20</v>
      </c>
      <c r="F2" s="30" t="s">
        <v>6</v>
      </c>
      <c r="G2" s="30" t="s">
        <v>8</v>
      </c>
      <c r="H2" s="30" t="s">
        <v>9</v>
      </c>
      <c r="I2" s="31"/>
      <c r="J2" s="44"/>
    </row>
    <row r="3" spans="1:10" s="11" customFormat="1" ht="12.75">
      <c r="A3" s="59"/>
      <c r="B3" s="29"/>
      <c r="C3" s="28">
        <v>2004</v>
      </c>
      <c r="D3" s="28">
        <v>2004</v>
      </c>
      <c r="E3" s="28">
        <v>2004</v>
      </c>
      <c r="F3" s="28">
        <v>2004</v>
      </c>
      <c r="G3" s="28">
        <v>2004</v>
      </c>
      <c r="H3" s="28">
        <v>2004</v>
      </c>
      <c r="I3" s="28">
        <v>2004</v>
      </c>
      <c r="J3" s="60">
        <v>2004</v>
      </c>
    </row>
    <row r="4" spans="1:10" s="11" customFormat="1" ht="12.75">
      <c r="A4" s="59"/>
      <c r="B4" s="29"/>
      <c r="C4" s="28" t="s">
        <v>17</v>
      </c>
      <c r="D4" s="28" t="s">
        <v>19</v>
      </c>
      <c r="E4" s="28" t="s">
        <v>21</v>
      </c>
      <c r="F4" s="28" t="s">
        <v>22</v>
      </c>
      <c r="G4" s="28" t="s">
        <v>23</v>
      </c>
      <c r="H4" s="28" t="s">
        <v>10</v>
      </c>
      <c r="I4" s="28" t="s">
        <v>105</v>
      </c>
      <c r="J4" s="60"/>
    </row>
    <row r="5" spans="1:10" s="11" customFormat="1" ht="12.75">
      <c r="A5" s="59"/>
      <c r="B5" s="29" t="s">
        <v>0</v>
      </c>
      <c r="C5" s="28" t="s">
        <v>18</v>
      </c>
      <c r="D5" s="28" t="s">
        <v>18</v>
      </c>
      <c r="E5" s="28" t="s">
        <v>18</v>
      </c>
      <c r="F5" s="28" t="s">
        <v>18</v>
      </c>
      <c r="G5" s="28" t="s">
        <v>18</v>
      </c>
      <c r="H5" s="28" t="s">
        <v>7</v>
      </c>
      <c r="I5" s="28" t="s">
        <v>18</v>
      </c>
      <c r="J5" s="60" t="s">
        <v>106</v>
      </c>
    </row>
    <row r="6" spans="1:10" s="11" customFormat="1" ht="13.5" thickBot="1">
      <c r="A6" s="61"/>
      <c r="B6" s="33"/>
      <c r="C6" s="32" t="s">
        <v>104</v>
      </c>
      <c r="D6" s="32" t="s">
        <v>104</v>
      </c>
      <c r="E6" s="32" t="s">
        <v>104</v>
      </c>
      <c r="F6" s="33"/>
      <c r="G6" s="33"/>
      <c r="H6" s="36" t="s">
        <v>119</v>
      </c>
      <c r="I6" s="32" t="s">
        <v>104</v>
      </c>
      <c r="J6" s="46"/>
    </row>
    <row r="7" spans="1:10" ht="12.75" customHeight="1">
      <c r="A7" s="63" t="s">
        <v>77</v>
      </c>
      <c r="B7" s="47" t="s">
        <v>42</v>
      </c>
      <c r="C7" s="68">
        <v>136017</v>
      </c>
      <c r="D7" s="68">
        <v>4438328</v>
      </c>
      <c r="E7" s="68">
        <v>226078</v>
      </c>
      <c r="F7" s="69">
        <v>390362973</v>
      </c>
      <c r="G7" s="69">
        <v>23674553</v>
      </c>
      <c r="H7" s="70">
        <f aca="true" t="shared" si="0" ref="H7:H37">+C7*(F7+G7)/(D7+E7)</f>
        <v>12073593.545232126</v>
      </c>
      <c r="I7" s="70"/>
      <c r="J7" s="50"/>
    </row>
    <row r="8" spans="1:10" ht="12.75" customHeight="1">
      <c r="A8" s="64" t="s">
        <v>78</v>
      </c>
      <c r="B8" s="48" t="s">
        <v>43</v>
      </c>
      <c r="C8" s="71">
        <v>117555</v>
      </c>
      <c r="D8" s="71">
        <v>6463204</v>
      </c>
      <c r="E8" s="71">
        <v>263995</v>
      </c>
      <c r="F8" s="72">
        <v>297999134</v>
      </c>
      <c r="G8" s="72">
        <v>23011829</v>
      </c>
      <c r="H8" s="73">
        <f t="shared" si="0"/>
        <v>5609532.846503426</v>
      </c>
      <c r="I8" s="73"/>
      <c r="J8" s="51"/>
    </row>
    <row r="9" spans="1:10" ht="12.75" customHeight="1">
      <c r="A9" s="64" t="s">
        <v>79</v>
      </c>
      <c r="B9" s="48" t="s">
        <v>44</v>
      </c>
      <c r="C9" s="71">
        <v>51707</v>
      </c>
      <c r="D9" s="71">
        <v>707396</v>
      </c>
      <c r="E9" s="71">
        <v>83900</v>
      </c>
      <c r="F9" s="72">
        <v>69424827</v>
      </c>
      <c r="G9" s="72">
        <v>11488670</v>
      </c>
      <c r="H9" s="73">
        <f t="shared" si="0"/>
        <v>5287268.214901882</v>
      </c>
      <c r="I9" s="73"/>
      <c r="J9" s="51"/>
    </row>
    <row r="10" spans="1:10" ht="12.75" customHeight="1">
      <c r="A10" s="64" t="s">
        <v>80</v>
      </c>
      <c r="B10" s="48" t="s">
        <v>45</v>
      </c>
      <c r="C10" s="71">
        <v>1610501</v>
      </c>
      <c r="D10" s="71">
        <v>15006302</v>
      </c>
      <c r="E10" s="71">
        <v>1813020</v>
      </c>
      <c r="F10" s="72">
        <v>1651920187</v>
      </c>
      <c r="G10" s="72">
        <v>320042271</v>
      </c>
      <c r="H10" s="73">
        <f t="shared" si="0"/>
        <v>188821375.23566395</v>
      </c>
      <c r="I10" s="73"/>
      <c r="J10" s="51"/>
    </row>
    <row r="11" spans="1:10" ht="12.75" customHeight="1">
      <c r="A11" s="64" t="s">
        <v>81</v>
      </c>
      <c r="B11" s="48" t="s">
        <v>46</v>
      </c>
      <c r="C11" s="71">
        <v>555795</v>
      </c>
      <c r="D11" s="71">
        <v>9696041</v>
      </c>
      <c r="E11" s="71">
        <v>1532558</v>
      </c>
      <c r="F11" s="72">
        <v>905867612</v>
      </c>
      <c r="G11" s="72">
        <v>198676518</v>
      </c>
      <c r="H11" s="73">
        <f t="shared" si="0"/>
        <v>54672903.06950582</v>
      </c>
      <c r="I11" s="73"/>
      <c r="J11" s="51"/>
    </row>
    <row r="12" spans="1:10" ht="12.75" customHeight="1">
      <c r="A12" s="64" t="s">
        <v>82</v>
      </c>
      <c r="B12" s="48" t="s">
        <v>47</v>
      </c>
      <c r="C12" s="71">
        <v>1064488</v>
      </c>
      <c r="D12" s="71">
        <v>20311422</v>
      </c>
      <c r="E12" s="71">
        <v>6931980</v>
      </c>
      <c r="F12" s="72">
        <v>2514489061</v>
      </c>
      <c r="G12" s="72">
        <v>1210854942</v>
      </c>
      <c r="H12" s="73">
        <f t="shared" si="0"/>
        <v>145561262.39540362</v>
      </c>
      <c r="I12" s="73"/>
      <c r="J12" s="51"/>
    </row>
    <row r="13" spans="1:10" ht="12.75" customHeight="1">
      <c r="A13" s="64" t="s">
        <v>86</v>
      </c>
      <c r="B13" s="48" t="s">
        <v>49</v>
      </c>
      <c r="C13" s="71">
        <v>175763</v>
      </c>
      <c r="D13" s="71">
        <v>3622148</v>
      </c>
      <c r="E13" s="71">
        <v>244334</v>
      </c>
      <c r="F13" s="72">
        <v>469622761</v>
      </c>
      <c r="G13" s="72">
        <v>41463892</v>
      </c>
      <c r="H13" s="73">
        <f t="shared" si="0"/>
        <v>23233038.041102737</v>
      </c>
      <c r="I13" s="73"/>
      <c r="J13" s="51"/>
    </row>
    <row r="14" spans="1:10" ht="12.75" customHeight="1">
      <c r="A14" s="64" t="s">
        <v>87</v>
      </c>
      <c r="B14" s="48" t="s">
        <v>50</v>
      </c>
      <c r="C14" s="71">
        <v>14632</v>
      </c>
      <c r="D14" s="71">
        <v>808621</v>
      </c>
      <c r="E14" s="71">
        <v>22435</v>
      </c>
      <c r="F14" s="72">
        <v>4778955</v>
      </c>
      <c r="G14" s="72">
        <v>133706</v>
      </c>
      <c r="H14" s="73">
        <f t="shared" si="0"/>
        <v>86494.84000115516</v>
      </c>
      <c r="I14" s="73"/>
      <c r="J14" s="51"/>
    </row>
    <row r="15" spans="1:10" ht="12.75" customHeight="1">
      <c r="A15" s="64" t="s">
        <v>88</v>
      </c>
      <c r="B15" s="48" t="s">
        <v>51</v>
      </c>
      <c r="C15" s="71">
        <v>1184206</v>
      </c>
      <c r="D15" s="71">
        <v>25712878</v>
      </c>
      <c r="E15" s="71">
        <v>6537746</v>
      </c>
      <c r="F15" s="72">
        <v>1244467214</v>
      </c>
      <c r="G15" s="72">
        <v>480756754</v>
      </c>
      <c r="H15" s="73">
        <f t="shared" si="0"/>
        <v>63348249.45555807</v>
      </c>
      <c r="I15" s="71">
        <f>SUM(I16:I17)</f>
        <v>20229973</v>
      </c>
      <c r="J15" s="52"/>
    </row>
    <row r="16" spans="1:10" ht="12.75" customHeight="1">
      <c r="A16" s="64" t="s">
        <v>145</v>
      </c>
      <c r="B16" s="48" t="s">
        <v>112</v>
      </c>
      <c r="C16" s="71">
        <f>+$J$16*C15</f>
        <v>494557.98352573183</v>
      </c>
      <c r="D16" s="71">
        <f>+$J$16*D15</f>
        <v>10738426.502080848</v>
      </c>
      <c r="E16" s="71">
        <f>+$J$16*E15</f>
        <v>2730347.9956725594</v>
      </c>
      <c r="F16" s="74">
        <v>528611852.321677</v>
      </c>
      <c r="G16" s="74">
        <v>204210858.58200586</v>
      </c>
      <c r="H16" s="73">
        <f t="shared" si="0"/>
        <v>26908411.173328202</v>
      </c>
      <c r="I16" s="71">
        <v>8448610</v>
      </c>
      <c r="J16" s="52">
        <f>+I16/$I$15</f>
        <v>0.4176283379122651</v>
      </c>
    </row>
    <row r="17" spans="1:10" ht="12.75" customHeight="1">
      <c r="A17" s="64" t="s">
        <v>146</v>
      </c>
      <c r="B17" s="48" t="s">
        <v>113</v>
      </c>
      <c r="C17" s="71">
        <f>+$J$17*C15</f>
        <v>689648.0164742682</v>
      </c>
      <c r="D17" s="71">
        <f>+$J$17*D15</f>
        <v>14974451.497919152</v>
      </c>
      <c r="E17" s="71">
        <f>+$J$17*E15</f>
        <v>3807398.00432744</v>
      </c>
      <c r="F17" s="74">
        <v>715855361.6783229</v>
      </c>
      <c r="G17" s="74">
        <v>276545895.41799414</v>
      </c>
      <c r="H17" s="73">
        <f t="shared" si="0"/>
        <v>36439838.28222986</v>
      </c>
      <c r="I17" s="71">
        <v>11781363</v>
      </c>
      <c r="J17" s="52">
        <f>+I17/$I$15</f>
        <v>0.5823716620877348</v>
      </c>
    </row>
    <row r="18" spans="1:10" ht="12.75" customHeight="1">
      <c r="A18" s="64" t="s">
        <v>89</v>
      </c>
      <c r="B18" s="48" t="s">
        <v>52</v>
      </c>
      <c r="C18" s="71">
        <v>19717</v>
      </c>
      <c r="D18" s="71">
        <v>357960</v>
      </c>
      <c r="E18" s="71">
        <v>34674</v>
      </c>
      <c r="F18" s="72">
        <v>309014774</v>
      </c>
      <c r="G18" s="72">
        <v>29588785</v>
      </c>
      <c r="H18" s="73">
        <f t="shared" si="0"/>
        <v>17003739.800432462</v>
      </c>
      <c r="I18" s="73"/>
      <c r="J18" s="53"/>
    </row>
    <row r="19" spans="1:10" ht="12.75" customHeight="1">
      <c r="A19" s="64" t="s">
        <v>151</v>
      </c>
      <c r="B19" s="48" t="s">
        <v>152</v>
      </c>
      <c r="C19" s="71">
        <v>4940433</v>
      </c>
      <c r="D19" s="71">
        <v>123334502</v>
      </c>
      <c r="E19" s="71">
        <v>8823599</v>
      </c>
      <c r="F19" s="72">
        <v>28932317497</v>
      </c>
      <c r="G19" s="72">
        <v>1976480297</v>
      </c>
      <c r="H19" s="73">
        <f t="shared" si="0"/>
        <v>1155455802.2274003</v>
      </c>
      <c r="I19" s="73"/>
      <c r="J19" s="53"/>
    </row>
    <row r="20" spans="1:10" ht="12.75" customHeight="1">
      <c r="A20" s="64" t="s">
        <v>90</v>
      </c>
      <c r="B20" s="48" t="s">
        <v>53</v>
      </c>
      <c r="C20" s="71">
        <v>2950257</v>
      </c>
      <c r="D20" s="71">
        <v>106291587</v>
      </c>
      <c r="E20" s="71">
        <v>20656539</v>
      </c>
      <c r="F20" s="72">
        <v>13726837545</v>
      </c>
      <c r="G20" s="72">
        <v>2936195602</v>
      </c>
      <c r="H20" s="73">
        <f t="shared" si="0"/>
        <v>387246600.104745</v>
      </c>
      <c r="I20" s="71">
        <f>SUM(I21:I22)</f>
        <v>75345895</v>
      </c>
      <c r="J20" s="52"/>
    </row>
    <row r="21" spans="1:10" ht="12.75" customHeight="1">
      <c r="A21" s="64" t="s">
        <v>147</v>
      </c>
      <c r="B21" s="48" t="s">
        <v>114</v>
      </c>
      <c r="C21" s="71">
        <f>+$J$21*C20</f>
        <v>2154023.556271128</v>
      </c>
      <c r="D21" s="71">
        <f>+$J$21*D20</f>
        <v>77604961.9512612</v>
      </c>
      <c r="E21" s="71">
        <f>+$J$21*E20</f>
        <v>15081625.63364251</v>
      </c>
      <c r="F21" s="74">
        <v>9819104576.598467</v>
      </c>
      <c r="G21" s="74">
        <v>2100324388.5470264</v>
      </c>
      <c r="H21" s="73">
        <f t="shared" si="0"/>
        <v>277005890.8976982</v>
      </c>
      <c r="I21" s="71">
        <v>55011083</v>
      </c>
      <c r="J21" s="53">
        <f>+I21/$I$20</f>
        <v>0.7301138701716928</v>
      </c>
    </row>
    <row r="22" spans="1:10" ht="12.75" customHeight="1">
      <c r="A22" s="64" t="s">
        <v>148</v>
      </c>
      <c r="B22" s="48" t="s">
        <v>115</v>
      </c>
      <c r="C22" s="71">
        <f>+$J$22*C20</f>
        <v>796233.443728872</v>
      </c>
      <c r="D22" s="71">
        <f>+$J$22*D20</f>
        <v>28686625.048738807</v>
      </c>
      <c r="E22" s="71">
        <f>+$J$22*E20</f>
        <v>5574913.36635749</v>
      </c>
      <c r="F22" s="74">
        <v>3907732968.401533</v>
      </c>
      <c r="G22" s="74">
        <v>835871213.4529736</v>
      </c>
      <c r="H22" s="73">
        <f t="shared" si="0"/>
        <v>110240709.20704673</v>
      </c>
      <c r="I22" s="71">
        <v>20334812</v>
      </c>
      <c r="J22" s="53">
        <f>+I22/$I$20</f>
        <v>0.2698861298283072</v>
      </c>
    </row>
    <row r="23" spans="1:10" ht="12.75" customHeight="1">
      <c r="A23" s="64" t="s">
        <v>91</v>
      </c>
      <c r="B23" s="48" t="s">
        <v>54</v>
      </c>
      <c r="C23" s="71">
        <v>582151</v>
      </c>
      <c r="D23" s="71">
        <v>16345182</v>
      </c>
      <c r="E23" s="71">
        <v>5380061</v>
      </c>
      <c r="F23" s="72">
        <v>1891855483</v>
      </c>
      <c r="G23" s="72">
        <v>706390721</v>
      </c>
      <c r="H23" s="73">
        <f t="shared" si="0"/>
        <v>69622771.34966011</v>
      </c>
      <c r="I23" s="71">
        <f>SUM(I24:I25)</f>
        <v>11075943</v>
      </c>
      <c r="J23" s="52"/>
    </row>
    <row r="24" spans="1:10" ht="12.75" customHeight="1">
      <c r="A24" s="64" t="s">
        <v>149</v>
      </c>
      <c r="B24" s="48" t="s">
        <v>116</v>
      </c>
      <c r="C24" s="71">
        <f>+$J$24*C23</f>
        <v>554141.6454598944</v>
      </c>
      <c r="D24" s="71">
        <f>+$J$24*D23</f>
        <v>15558757.176095977</v>
      </c>
      <c r="E24" s="71">
        <f>+$J$24*E23</f>
        <v>5121207.135630799</v>
      </c>
      <c r="F24" s="74">
        <v>1800825837.6287806</v>
      </c>
      <c r="G24" s="74">
        <v>672401604.2815377</v>
      </c>
      <c r="H24" s="73">
        <f t="shared" si="0"/>
        <v>66272760.61011301</v>
      </c>
      <c r="I24" s="71">
        <v>10543040</v>
      </c>
      <c r="J24" s="53">
        <f>+I24/$I$23</f>
        <v>0.9518864443415789</v>
      </c>
    </row>
    <row r="25" spans="1:10" ht="12.75" customHeight="1">
      <c r="A25" s="64" t="s">
        <v>150</v>
      </c>
      <c r="B25" s="48" t="s">
        <v>117</v>
      </c>
      <c r="C25" s="71">
        <f>+$J$25*C23</f>
        <v>28009.354540105523</v>
      </c>
      <c r="D25" s="71">
        <f>+$J$25*D23</f>
        <v>786424.8239040234</v>
      </c>
      <c r="E25" s="71">
        <f>+$J$25*E23</f>
        <v>258853.8643692009</v>
      </c>
      <c r="F25" s="74">
        <v>91029645.37121932</v>
      </c>
      <c r="G25" s="74">
        <v>33989116.71846233</v>
      </c>
      <c r="H25" s="73">
        <f t="shared" si="0"/>
        <v>3350010.7395470906</v>
      </c>
      <c r="I25" s="71">
        <v>532903</v>
      </c>
      <c r="J25" s="53">
        <f>+I25/$I$23</f>
        <v>0.04811355565842114</v>
      </c>
    </row>
    <row r="26" spans="1:10" ht="12.75" customHeight="1">
      <c r="A26" s="64" t="s">
        <v>92</v>
      </c>
      <c r="B26" s="48" t="s">
        <v>55</v>
      </c>
      <c r="C26" s="71">
        <v>5744336</v>
      </c>
      <c r="D26" s="71">
        <v>59504110</v>
      </c>
      <c r="E26" s="71">
        <v>8663412</v>
      </c>
      <c r="F26" s="72">
        <v>5521000835</v>
      </c>
      <c r="G26" s="72">
        <v>954465956</v>
      </c>
      <c r="H26" s="73">
        <f t="shared" si="0"/>
        <v>545674184.9050311</v>
      </c>
      <c r="I26" s="73"/>
      <c r="J26" s="54"/>
    </row>
    <row r="27" spans="1:10" ht="12.75" customHeight="1">
      <c r="A27" s="64" t="s">
        <v>93</v>
      </c>
      <c r="B27" s="48" t="s">
        <v>56</v>
      </c>
      <c r="C27" s="71">
        <v>1127000</v>
      </c>
      <c r="D27" s="71">
        <v>25269493</v>
      </c>
      <c r="E27" s="71">
        <v>3008345</v>
      </c>
      <c r="F27" s="72">
        <v>2250371070</v>
      </c>
      <c r="G27" s="72">
        <v>308665143</v>
      </c>
      <c r="H27" s="73">
        <f t="shared" si="0"/>
        <v>101989190.6888709</v>
      </c>
      <c r="I27" s="73"/>
      <c r="J27" s="51"/>
    </row>
    <row r="28" spans="1:10" ht="12.75" customHeight="1">
      <c r="A28" s="64" t="s">
        <v>94</v>
      </c>
      <c r="B28" s="48" t="s">
        <v>57</v>
      </c>
      <c r="C28" s="71">
        <v>1217480</v>
      </c>
      <c r="D28" s="71">
        <v>3149680</v>
      </c>
      <c r="E28" s="71">
        <v>299413</v>
      </c>
      <c r="F28" s="72">
        <v>340197412</v>
      </c>
      <c r="G28" s="72">
        <v>50056549</v>
      </c>
      <c r="H28" s="73">
        <f t="shared" si="0"/>
        <v>137754010.2392948</v>
      </c>
      <c r="I28" s="73"/>
      <c r="J28" s="51"/>
    </row>
    <row r="29" spans="1:10" ht="12.75" customHeight="1">
      <c r="A29" s="64" t="s">
        <v>95</v>
      </c>
      <c r="B29" s="48" t="s">
        <v>58</v>
      </c>
      <c r="C29" s="71">
        <v>115673</v>
      </c>
      <c r="D29" s="71">
        <v>878424</v>
      </c>
      <c r="E29" s="71">
        <v>99663</v>
      </c>
      <c r="F29" s="72">
        <v>96932451</v>
      </c>
      <c r="G29" s="72">
        <v>12348283</v>
      </c>
      <c r="H29" s="73">
        <f t="shared" si="0"/>
        <v>12924034.716729699</v>
      </c>
      <c r="I29" s="73"/>
      <c r="J29" s="51"/>
    </row>
    <row r="30" spans="1:10" ht="12.75" customHeight="1">
      <c r="A30" s="64" t="s">
        <v>96</v>
      </c>
      <c r="B30" s="48" t="s">
        <v>59</v>
      </c>
      <c r="C30" s="71">
        <v>27384</v>
      </c>
      <c r="D30" s="71">
        <v>4216637</v>
      </c>
      <c r="E30" s="71">
        <v>401720</v>
      </c>
      <c r="F30" s="72">
        <v>154893995</v>
      </c>
      <c r="G30" s="72">
        <v>18200799</v>
      </c>
      <c r="H30" s="73">
        <f t="shared" si="0"/>
        <v>1026345.0484438514</v>
      </c>
      <c r="I30" s="73"/>
      <c r="J30" s="51"/>
    </row>
    <row r="31" spans="1:10" ht="12.75" customHeight="1">
      <c r="A31" s="64" t="s">
        <v>97</v>
      </c>
      <c r="B31" s="48" t="s">
        <v>60</v>
      </c>
      <c r="C31" s="71">
        <v>31530</v>
      </c>
      <c r="D31" s="71">
        <v>1199133</v>
      </c>
      <c r="E31" s="71">
        <v>121093</v>
      </c>
      <c r="F31" s="72">
        <v>129825762</v>
      </c>
      <c r="G31" s="72">
        <v>14225926</v>
      </c>
      <c r="H31" s="73">
        <f t="shared" si="0"/>
        <v>3440281.9840239473</v>
      </c>
      <c r="I31" s="73"/>
      <c r="J31" s="51"/>
    </row>
    <row r="32" spans="1:10" ht="12.75" customHeight="1">
      <c r="A32" s="64" t="s">
        <v>98</v>
      </c>
      <c r="B32" s="48" t="s">
        <v>61</v>
      </c>
      <c r="C32" s="71">
        <v>119812</v>
      </c>
      <c r="D32" s="71">
        <v>3465173</v>
      </c>
      <c r="E32" s="71">
        <v>454456</v>
      </c>
      <c r="F32" s="72">
        <v>476215409</v>
      </c>
      <c r="G32" s="72">
        <v>45464017</v>
      </c>
      <c r="H32" s="73">
        <f t="shared" si="0"/>
        <v>15946268.227914428</v>
      </c>
      <c r="I32" s="73"/>
      <c r="J32" s="51"/>
    </row>
    <row r="33" spans="1:10" ht="12.75" customHeight="1">
      <c r="A33" s="64" t="s">
        <v>99</v>
      </c>
      <c r="B33" s="48" t="s">
        <v>62</v>
      </c>
      <c r="C33" s="71">
        <v>1055</v>
      </c>
      <c r="D33" s="71">
        <v>45509</v>
      </c>
      <c r="E33" s="71">
        <v>3328</v>
      </c>
      <c r="F33" s="72">
        <v>6633691</v>
      </c>
      <c r="G33" s="72">
        <v>805207</v>
      </c>
      <c r="H33" s="73">
        <f t="shared" si="0"/>
        <v>160698.59717017834</v>
      </c>
      <c r="I33" s="73"/>
      <c r="J33" s="51"/>
    </row>
    <row r="34" spans="1:10" ht="12.75" customHeight="1">
      <c r="A34" s="64" t="s">
        <v>100</v>
      </c>
      <c r="B34" s="48" t="s">
        <v>63</v>
      </c>
      <c r="C34" s="71">
        <v>12386</v>
      </c>
      <c r="D34" s="71">
        <v>445926</v>
      </c>
      <c r="E34" s="71">
        <v>22119</v>
      </c>
      <c r="F34" s="72">
        <v>30202964</v>
      </c>
      <c r="G34" s="72">
        <v>2162724</v>
      </c>
      <c r="H34" s="73">
        <f t="shared" si="0"/>
        <v>856501.8568043672</v>
      </c>
      <c r="I34" s="73"/>
      <c r="J34" s="51"/>
    </row>
    <row r="35" spans="1:10" ht="12.75" customHeight="1">
      <c r="A35" s="64" t="s">
        <v>101</v>
      </c>
      <c r="B35" s="48" t="s">
        <v>64</v>
      </c>
      <c r="C35" s="71">
        <v>3317</v>
      </c>
      <c r="D35" s="71">
        <v>325106</v>
      </c>
      <c r="E35" s="71">
        <v>7584</v>
      </c>
      <c r="F35" s="72">
        <v>22275030</v>
      </c>
      <c r="G35" s="72">
        <v>535104</v>
      </c>
      <c r="H35" s="73">
        <f t="shared" si="0"/>
        <v>227422.56899215485</v>
      </c>
      <c r="I35" s="73"/>
      <c r="J35" s="51"/>
    </row>
    <row r="36" spans="1:10" ht="12.75" customHeight="1" thickBot="1">
      <c r="A36" s="65" t="s">
        <v>102</v>
      </c>
      <c r="B36" s="49" t="s">
        <v>65</v>
      </c>
      <c r="C36" s="75">
        <v>29174</v>
      </c>
      <c r="D36" s="75">
        <v>1089692</v>
      </c>
      <c r="E36" s="75">
        <v>31192</v>
      </c>
      <c r="F36" s="76">
        <v>674067299</v>
      </c>
      <c r="G36" s="76">
        <v>28059158</v>
      </c>
      <c r="H36" s="77">
        <f t="shared" si="0"/>
        <v>18274716.434990596</v>
      </c>
      <c r="I36" s="77"/>
      <c r="J36" s="55"/>
    </row>
    <row r="37" spans="1:10" ht="21" customHeight="1" thickBot="1">
      <c r="A37" s="66"/>
      <c r="B37" s="34" t="s">
        <v>66</v>
      </c>
      <c r="C37" s="78">
        <f>SUM(C7:C36)-C15-C20-C23</f>
        <v>21832369</v>
      </c>
      <c r="D37" s="78">
        <f>SUM(D7:D36)-D15-D20-D23</f>
        <v>432684454</v>
      </c>
      <c r="E37" s="78">
        <f>SUM(E7:E36)-E15-E20-E23</f>
        <v>65663244</v>
      </c>
      <c r="F37" s="78">
        <f>SUM(F7:F36)-F15-F20-F23</f>
        <v>62111573941</v>
      </c>
      <c r="G37" s="108">
        <f>SUM(G7:G36)-G15-G20-G23</f>
        <v>9393747406</v>
      </c>
      <c r="H37" s="109">
        <f t="shared" si="0"/>
        <v>3132613168.2287436</v>
      </c>
      <c r="I37" s="79"/>
      <c r="J37" s="62"/>
    </row>
    <row r="38" spans="3:9" ht="12.75">
      <c r="C38"/>
      <c r="D38"/>
      <c r="E38"/>
      <c r="F38"/>
      <c r="G38"/>
      <c r="H38"/>
      <c r="I38"/>
    </row>
    <row r="39" spans="1:9" ht="12.75">
      <c r="A39" s="35" t="s">
        <v>123</v>
      </c>
      <c r="C39"/>
      <c r="D39"/>
      <c r="E39"/>
      <c r="F39"/>
      <c r="G39"/>
      <c r="H39"/>
      <c r="I39"/>
    </row>
    <row r="40" spans="1:9" ht="12.75">
      <c r="A40" s="35" t="s">
        <v>125</v>
      </c>
      <c r="C40"/>
      <c r="D40"/>
      <c r="E40"/>
      <c r="F40"/>
      <c r="G40"/>
      <c r="H40"/>
      <c r="I40"/>
    </row>
    <row r="41" spans="3:9" ht="12.75">
      <c r="C41"/>
      <c r="D41"/>
      <c r="E41"/>
      <c r="F41"/>
      <c r="G41"/>
      <c r="H41"/>
      <c r="I41"/>
    </row>
    <row r="42" spans="3:9" ht="12.75">
      <c r="C42"/>
      <c r="D42"/>
      <c r="E42"/>
      <c r="F42"/>
      <c r="G42"/>
      <c r="H42"/>
      <c r="I42"/>
    </row>
    <row r="43" spans="3:9" ht="12.75">
      <c r="C43"/>
      <c r="D43"/>
      <c r="E43"/>
      <c r="F43"/>
      <c r="G43"/>
      <c r="H43"/>
      <c r="I43"/>
    </row>
  </sheetData>
  <mergeCells count="1">
    <mergeCell ref="A1:J1"/>
  </mergeCells>
  <printOptions horizontalCentered="1"/>
  <pageMargins left="0" right="0" top="0.96" bottom="0.25" header="0.5" footer="0.5"/>
  <pageSetup horizontalDpi="1200" verticalDpi="1200" orientation="landscape" scale="90" r:id="rId1"/>
  <headerFooter alignWithMargins="0">
    <oddFooter>&amp;LCalifornia Department of Insurance&amp;RRate Specialist Bureau  - 11/14/07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C1">
      <selection activeCell="A38" sqref="A38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14.28125" style="0" customWidth="1"/>
    <col min="4" max="5" width="15.421875" style="0" bestFit="1" customWidth="1"/>
    <col min="6" max="6" width="17.421875" style="0" customWidth="1"/>
    <col min="7" max="8" width="15.421875" style="0" bestFit="1" customWidth="1"/>
    <col min="9" max="9" width="10.8515625" style="0" customWidth="1"/>
    <col min="10" max="10" width="6.140625" style="0" customWidth="1"/>
    <col min="15" max="16" width="22.28125" style="0" customWidth="1"/>
  </cols>
  <sheetData>
    <row r="1" spans="1:10" ht="46.5" customHeight="1" thickBot="1">
      <c r="A1" s="119" t="s">
        <v>142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58"/>
      <c r="B2" s="31"/>
      <c r="C2" s="30" t="s">
        <v>1</v>
      </c>
      <c r="D2" s="30" t="s">
        <v>2</v>
      </c>
      <c r="E2" s="30" t="s">
        <v>20</v>
      </c>
      <c r="F2" s="30" t="s">
        <v>6</v>
      </c>
      <c r="G2" s="30" t="s">
        <v>8</v>
      </c>
      <c r="H2" s="30" t="s">
        <v>9</v>
      </c>
      <c r="I2" s="31"/>
      <c r="J2" s="44"/>
    </row>
    <row r="3" spans="1:10" ht="12.75">
      <c r="A3" s="59"/>
      <c r="B3" s="29"/>
      <c r="C3" s="28">
        <v>2005</v>
      </c>
      <c r="D3" s="28">
        <v>2005</v>
      </c>
      <c r="E3" s="28">
        <v>2005</v>
      </c>
      <c r="F3" s="28">
        <v>2005</v>
      </c>
      <c r="G3" s="28">
        <v>2005</v>
      </c>
      <c r="H3" s="28">
        <v>2005</v>
      </c>
      <c r="I3" s="28">
        <v>2005</v>
      </c>
      <c r="J3" s="60">
        <v>2005</v>
      </c>
    </row>
    <row r="4" spans="1:10" ht="12.75">
      <c r="A4" s="59"/>
      <c r="B4" s="29"/>
      <c r="C4" s="28" t="s">
        <v>17</v>
      </c>
      <c r="D4" s="28" t="s">
        <v>19</v>
      </c>
      <c r="E4" s="28" t="s">
        <v>21</v>
      </c>
      <c r="F4" s="28" t="s">
        <v>22</v>
      </c>
      <c r="G4" s="28" t="s">
        <v>23</v>
      </c>
      <c r="H4" s="28" t="s">
        <v>10</v>
      </c>
      <c r="I4" s="28" t="s">
        <v>105</v>
      </c>
      <c r="J4" s="60" t="s">
        <v>106</v>
      </c>
    </row>
    <row r="5" spans="1:10" ht="12.75">
      <c r="A5" s="59"/>
      <c r="B5" s="29" t="s">
        <v>0</v>
      </c>
      <c r="C5" s="28" t="s">
        <v>18</v>
      </c>
      <c r="D5" s="28" t="s">
        <v>18</v>
      </c>
      <c r="E5" s="28" t="s">
        <v>18</v>
      </c>
      <c r="F5" s="28" t="s">
        <v>109</v>
      </c>
      <c r="G5" s="28" t="s">
        <v>109</v>
      </c>
      <c r="H5" s="28" t="s">
        <v>7</v>
      </c>
      <c r="I5" s="28" t="s">
        <v>110</v>
      </c>
      <c r="J5" s="60"/>
    </row>
    <row r="6" spans="1:10" ht="11.25" customHeight="1" thickBot="1">
      <c r="A6" s="61"/>
      <c r="B6" s="33"/>
      <c r="C6" s="32" t="s">
        <v>111</v>
      </c>
      <c r="D6" s="32" t="s">
        <v>111</v>
      </c>
      <c r="E6" s="32" t="s">
        <v>111</v>
      </c>
      <c r="F6" s="33"/>
      <c r="G6" s="33"/>
      <c r="H6" s="36" t="s">
        <v>119</v>
      </c>
      <c r="I6" s="32" t="s">
        <v>111</v>
      </c>
      <c r="J6" s="46"/>
    </row>
    <row r="7" spans="1:10" ht="12.75" customHeight="1">
      <c r="A7" s="63">
        <v>1</v>
      </c>
      <c r="B7" s="47" t="s">
        <v>42</v>
      </c>
      <c r="C7" s="68">
        <v>201690</v>
      </c>
      <c r="D7" s="68">
        <v>5504687</v>
      </c>
      <c r="E7" s="68">
        <v>246421</v>
      </c>
      <c r="F7" s="69">
        <v>428974587</v>
      </c>
      <c r="G7" s="69">
        <v>22478238</v>
      </c>
      <c r="H7" s="70">
        <f aca="true" t="shared" si="0" ref="H7:H37">+C7*(F7+G7)/(D7+E7)</f>
        <v>15832344.006450582</v>
      </c>
      <c r="I7" s="70"/>
      <c r="J7" s="50"/>
    </row>
    <row r="8" spans="1:10" ht="12.75" customHeight="1">
      <c r="A8" s="64">
        <v>2.1</v>
      </c>
      <c r="B8" s="48" t="s">
        <v>43</v>
      </c>
      <c r="C8" s="71">
        <v>235835</v>
      </c>
      <c r="D8" s="71">
        <v>15000082</v>
      </c>
      <c r="E8" s="71">
        <v>356982</v>
      </c>
      <c r="F8" s="72">
        <v>606459109</v>
      </c>
      <c r="G8" s="72">
        <v>19524124</v>
      </c>
      <c r="H8" s="73">
        <f t="shared" si="0"/>
        <v>9613084.620507866</v>
      </c>
      <c r="I8" s="73"/>
      <c r="J8" s="51"/>
    </row>
    <row r="9" spans="1:10" ht="12.75" customHeight="1">
      <c r="A9" s="64">
        <v>3</v>
      </c>
      <c r="B9" s="48" t="s">
        <v>44</v>
      </c>
      <c r="C9" s="71">
        <v>56060</v>
      </c>
      <c r="D9" s="71">
        <v>731230</v>
      </c>
      <c r="E9" s="71">
        <v>84009</v>
      </c>
      <c r="F9" s="72">
        <v>72852394</v>
      </c>
      <c r="G9" s="72">
        <v>13817804</v>
      </c>
      <c r="H9" s="73">
        <f t="shared" si="0"/>
        <v>5959885.7511478225</v>
      </c>
      <c r="I9" s="73"/>
      <c r="J9" s="51"/>
    </row>
    <row r="10" spans="1:10" ht="12.75" customHeight="1">
      <c r="A10" s="64">
        <v>4</v>
      </c>
      <c r="B10" s="48" t="s">
        <v>45</v>
      </c>
      <c r="C10" s="71">
        <v>2381191</v>
      </c>
      <c r="D10" s="71">
        <v>19885116</v>
      </c>
      <c r="E10" s="71">
        <v>1821343</v>
      </c>
      <c r="F10" s="72">
        <v>1557816591</v>
      </c>
      <c r="G10" s="72">
        <v>302574372</v>
      </c>
      <c r="H10" s="73">
        <f t="shared" si="0"/>
        <v>204084241.35769603</v>
      </c>
      <c r="I10" s="73"/>
      <c r="J10" s="51"/>
    </row>
    <row r="11" spans="1:10" ht="12.75" customHeight="1">
      <c r="A11" s="64">
        <v>5.1</v>
      </c>
      <c r="B11" s="48" t="s">
        <v>46</v>
      </c>
      <c r="C11" s="71">
        <v>666958</v>
      </c>
      <c r="D11" s="71">
        <v>13310471</v>
      </c>
      <c r="E11" s="71">
        <v>1622109</v>
      </c>
      <c r="F11" s="72">
        <v>951039927</v>
      </c>
      <c r="G11" s="72">
        <v>184327296</v>
      </c>
      <c r="H11" s="73">
        <f t="shared" si="0"/>
        <v>50710744.71508835</v>
      </c>
      <c r="I11" s="73"/>
      <c r="J11" s="51"/>
    </row>
    <row r="12" spans="1:10" ht="12.75" customHeight="1">
      <c r="A12" s="64">
        <v>5.2</v>
      </c>
      <c r="B12" s="48" t="s">
        <v>47</v>
      </c>
      <c r="C12" s="71">
        <v>1233739</v>
      </c>
      <c r="D12" s="71">
        <v>21239157</v>
      </c>
      <c r="E12" s="71">
        <v>7371790</v>
      </c>
      <c r="F12" s="72">
        <v>2608248755</v>
      </c>
      <c r="G12" s="72">
        <v>1200338792</v>
      </c>
      <c r="H12" s="73">
        <f t="shared" si="0"/>
        <v>164230949.49105436</v>
      </c>
      <c r="I12" s="73"/>
      <c r="J12" s="51"/>
    </row>
    <row r="13" spans="1:10" ht="12.75" customHeight="1">
      <c r="A13" s="64">
        <v>9</v>
      </c>
      <c r="B13" s="48" t="s">
        <v>49</v>
      </c>
      <c r="C13" s="71">
        <v>279506</v>
      </c>
      <c r="D13" s="71">
        <v>6165215</v>
      </c>
      <c r="E13" s="71">
        <v>330402</v>
      </c>
      <c r="F13" s="72">
        <v>524125330</v>
      </c>
      <c r="G13" s="72">
        <v>43138138</v>
      </c>
      <c r="H13" s="73">
        <f t="shared" si="0"/>
        <v>24409312.138755716</v>
      </c>
      <c r="I13" s="73"/>
      <c r="J13" s="51"/>
    </row>
    <row r="14" spans="1:10" ht="12.75" customHeight="1">
      <c r="A14" s="64" t="s">
        <v>87</v>
      </c>
      <c r="B14" s="48" t="s">
        <v>50</v>
      </c>
      <c r="C14" s="71">
        <v>-33416</v>
      </c>
      <c r="D14" s="71">
        <v>698114</v>
      </c>
      <c r="E14" s="71">
        <v>-34440</v>
      </c>
      <c r="F14" s="72">
        <v>856366</v>
      </c>
      <c r="G14" s="72">
        <v>225298</v>
      </c>
      <c r="H14" s="73">
        <f t="shared" si="0"/>
        <v>-54461.8053803524</v>
      </c>
      <c r="I14" s="73"/>
      <c r="J14" s="51"/>
    </row>
    <row r="15" spans="1:10" ht="12.75" customHeight="1">
      <c r="A15" s="64">
        <v>11</v>
      </c>
      <c r="B15" s="48" t="s">
        <v>51</v>
      </c>
      <c r="C15" s="71">
        <v>1200996</v>
      </c>
      <c r="D15" s="71">
        <v>26829870</v>
      </c>
      <c r="E15" s="71">
        <v>7085811</v>
      </c>
      <c r="F15" s="72">
        <v>1308606178</v>
      </c>
      <c r="G15" s="72">
        <v>501867764</v>
      </c>
      <c r="H15" s="73">
        <f t="shared" si="0"/>
        <v>64111110.210236736</v>
      </c>
      <c r="I15" s="71">
        <f>SUM(I16:I17)</f>
        <v>21258516</v>
      </c>
      <c r="J15" s="52">
        <f>SUM(J16:J17)</f>
        <v>1</v>
      </c>
    </row>
    <row r="16" spans="1:10" ht="12.75" customHeight="1">
      <c r="A16" s="64" t="s">
        <v>145</v>
      </c>
      <c r="B16" s="48" t="s">
        <v>112</v>
      </c>
      <c r="C16" s="71">
        <f>+$J$16*C15</f>
        <v>494550.61187507166</v>
      </c>
      <c r="D16" s="71">
        <f>+$J$16*D15</f>
        <v>11048103.927930342</v>
      </c>
      <c r="E16" s="71">
        <f>+$J$16*E15</f>
        <v>2917821.67940702</v>
      </c>
      <c r="F16" s="74">
        <f>+$J$16*F15</f>
        <v>538862732.2933623</v>
      </c>
      <c r="G16" s="74">
        <f>+$J$16*G15</f>
        <v>206660979.5258053</v>
      </c>
      <c r="H16" s="73">
        <f t="shared" si="0"/>
        <v>26399912.058377154</v>
      </c>
      <c r="I16" s="71">
        <v>8753911</v>
      </c>
      <c r="J16" s="52">
        <f>+I16/I15</f>
        <v>0.41178372940049063</v>
      </c>
    </row>
    <row r="17" spans="1:10" ht="12.75" customHeight="1">
      <c r="A17" s="64" t="s">
        <v>146</v>
      </c>
      <c r="B17" s="48" t="s">
        <v>113</v>
      </c>
      <c r="C17" s="71">
        <f>+$J$17*C15</f>
        <v>706445.3881249285</v>
      </c>
      <c r="D17" s="71">
        <f>+$J$17*D15</f>
        <v>15781766.07206966</v>
      </c>
      <c r="E17" s="71">
        <f>+$J$17*E15</f>
        <v>4167989.3205929804</v>
      </c>
      <c r="F17" s="74">
        <f>+$J$17*F15</f>
        <v>769743445.7066379</v>
      </c>
      <c r="G17" s="74">
        <f>+$J$17*G15</f>
        <v>295206784.47419477</v>
      </c>
      <c r="H17" s="73">
        <f t="shared" si="0"/>
        <v>37711198.15185959</v>
      </c>
      <c r="I17" s="71">
        <v>12504605</v>
      </c>
      <c r="J17" s="52">
        <f>+I17/I15</f>
        <v>0.5882162705995094</v>
      </c>
    </row>
    <row r="18" spans="1:10" ht="12.75" customHeight="1">
      <c r="A18" s="64">
        <v>12</v>
      </c>
      <c r="B18" s="48" t="s">
        <v>52</v>
      </c>
      <c r="C18" s="71">
        <v>18032</v>
      </c>
      <c r="D18" s="71">
        <v>360258</v>
      </c>
      <c r="E18" s="71">
        <v>33445</v>
      </c>
      <c r="F18" s="72">
        <v>301350300</v>
      </c>
      <c r="G18" s="72">
        <v>28037538</v>
      </c>
      <c r="H18" s="73">
        <f t="shared" si="0"/>
        <v>15086299.811827697</v>
      </c>
      <c r="I18" s="73"/>
      <c r="J18" s="53"/>
    </row>
    <row r="19" spans="1:10" ht="12.75" customHeight="1">
      <c r="A19" s="64" t="s">
        <v>151</v>
      </c>
      <c r="B19" s="48" t="s">
        <v>152</v>
      </c>
      <c r="C19" s="71">
        <v>5980392</v>
      </c>
      <c r="D19" s="71">
        <v>133356707</v>
      </c>
      <c r="E19" s="71">
        <v>9775948</v>
      </c>
      <c r="F19" s="72">
        <v>31746022346</v>
      </c>
      <c r="G19" s="72">
        <v>2265228105</v>
      </c>
      <c r="H19" s="73">
        <f t="shared" si="0"/>
        <v>1421063628.7516415</v>
      </c>
      <c r="I19" s="73"/>
      <c r="J19" s="53"/>
    </row>
    <row r="20" spans="1:10" ht="12.75" customHeight="1">
      <c r="A20" s="64">
        <v>17</v>
      </c>
      <c r="B20" s="48" t="s">
        <v>53</v>
      </c>
      <c r="C20" s="71">
        <v>4181462</v>
      </c>
      <c r="D20" s="71">
        <v>117457699</v>
      </c>
      <c r="E20" s="71">
        <v>23494183</v>
      </c>
      <c r="F20" s="72">
        <v>15531775099</v>
      </c>
      <c r="G20" s="72">
        <v>3426773648</v>
      </c>
      <c r="H20" s="73">
        <f t="shared" si="0"/>
        <v>562422083.5925277</v>
      </c>
      <c r="I20" s="71">
        <f>+I21+I22</f>
        <v>84692440</v>
      </c>
      <c r="J20" s="52">
        <f>+J21+J22</f>
        <v>1</v>
      </c>
    </row>
    <row r="21" spans="1:10" ht="12.75" customHeight="1">
      <c r="A21" s="64" t="s">
        <v>147</v>
      </c>
      <c r="B21" s="48" t="s">
        <v>114</v>
      </c>
      <c r="C21" s="71">
        <f>+$J$21*C20</f>
        <v>3007645.135180944</v>
      </c>
      <c r="D21" s="71">
        <f>+$J$21*D20</f>
        <v>84485062.15933509</v>
      </c>
      <c r="E21" s="71">
        <f>+$J$21*E20</f>
        <v>16898913.63475283</v>
      </c>
      <c r="F21" s="74">
        <f>+$J$21*F20</f>
        <v>11171706885.589748</v>
      </c>
      <c r="G21" s="74">
        <f>+$J$21*G20</f>
        <v>2464812329.2220416</v>
      </c>
      <c r="H21" s="73">
        <f t="shared" si="0"/>
        <v>404539379.67997724</v>
      </c>
      <c r="I21" s="71">
        <v>60917642</v>
      </c>
      <c r="J21" s="53">
        <f>+I21/I20</f>
        <v>0.7192807528039102</v>
      </c>
    </row>
    <row r="22" spans="1:10" ht="12.75" customHeight="1">
      <c r="A22" s="64" t="s">
        <v>148</v>
      </c>
      <c r="B22" s="48" t="s">
        <v>115</v>
      </c>
      <c r="C22" s="71">
        <f>+$J$22*C20</f>
        <v>1173816.864819056</v>
      </c>
      <c r="D22" s="71">
        <f>+$J$22*D20</f>
        <v>32972636.840664905</v>
      </c>
      <c r="E22" s="71">
        <f>+$J$22*E20</f>
        <v>6595269.3652471695</v>
      </c>
      <c r="F22" s="74">
        <f>+$J$22*F20</f>
        <v>4360068213.410253</v>
      </c>
      <c r="G22" s="74">
        <f>+$J$22*G20</f>
        <v>961961318.7779583</v>
      </c>
      <c r="H22" s="73">
        <f t="shared" si="0"/>
        <v>157882703.91255066</v>
      </c>
      <c r="I22" s="71">
        <v>23774798</v>
      </c>
      <c r="J22" s="53">
        <f>+I22/I20</f>
        <v>0.28071924719608976</v>
      </c>
    </row>
    <row r="23" spans="1:10" ht="12.75" customHeight="1">
      <c r="A23" s="64">
        <v>18</v>
      </c>
      <c r="B23" s="48" t="s">
        <v>54</v>
      </c>
      <c r="C23" s="71">
        <v>710702</v>
      </c>
      <c r="D23" s="71">
        <v>16557817</v>
      </c>
      <c r="E23" s="71">
        <v>6090323</v>
      </c>
      <c r="F23" s="72">
        <v>2057495845</v>
      </c>
      <c r="G23" s="72">
        <v>789971625</v>
      </c>
      <c r="H23" s="73">
        <f t="shared" si="0"/>
        <v>89353952.50399989</v>
      </c>
      <c r="I23" s="71">
        <f>+I24+I25</f>
        <v>11504919</v>
      </c>
      <c r="J23" s="52">
        <f>+J24+J25</f>
        <v>1</v>
      </c>
    </row>
    <row r="24" spans="1:10" ht="12.75" customHeight="1">
      <c r="A24" s="64" t="s">
        <v>149</v>
      </c>
      <c r="B24" s="48" t="s">
        <v>116</v>
      </c>
      <c r="C24" s="71">
        <f>+$J$24*C23</f>
        <v>668157.3058534354</v>
      </c>
      <c r="D24" s="71">
        <f>+$J$24*D23</f>
        <v>15566617.791330561</v>
      </c>
      <c r="E24" s="71">
        <f>+$J$24*E23</f>
        <v>5725738.505670749</v>
      </c>
      <c r="F24" s="74">
        <f>+$J$24*F23</f>
        <v>1934328144.0038688</v>
      </c>
      <c r="G24" s="74">
        <f>+$J$24*G23</f>
        <v>742681619.9485303</v>
      </c>
      <c r="H24" s="73">
        <f t="shared" si="0"/>
        <v>84004964.3485292</v>
      </c>
      <c r="I24" s="71">
        <v>10816201</v>
      </c>
      <c r="J24" s="53">
        <f>+I24/I23</f>
        <v>0.9401370839725165</v>
      </c>
    </row>
    <row r="25" spans="1:10" ht="12.75" customHeight="1">
      <c r="A25" s="64" t="s">
        <v>150</v>
      </c>
      <c r="B25" s="48" t="s">
        <v>117</v>
      </c>
      <c r="C25" s="71">
        <f>+$J$25*C23</f>
        <v>42544.69414656461</v>
      </c>
      <c r="D25" s="71">
        <f>+$J$25*D23</f>
        <v>991199.2086694395</v>
      </c>
      <c r="E25" s="71">
        <f>+$J$25*E23</f>
        <v>364584.49432925164</v>
      </c>
      <c r="F25" s="74">
        <f>+$J$25*F23</f>
        <v>123167700.9961313</v>
      </c>
      <c r="G25" s="74">
        <f>+$J$25*G23</f>
        <v>47290005.05146972</v>
      </c>
      <c r="H25" s="73">
        <f t="shared" si="0"/>
        <v>5348988.155470697</v>
      </c>
      <c r="I25" s="71">
        <v>688718</v>
      </c>
      <c r="J25" s="53">
        <f>+I25/I23</f>
        <v>0.059862916027483545</v>
      </c>
    </row>
    <row r="26" spans="1:10" ht="12.75" customHeight="1">
      <c r="A26" s="64">
        <v>19.2</v>
      </c>
      <c r="B26" s="48" t="s">
        <v>55</v>
      </c>
      <c r="C26" s="71">
        <v>6220391</v>
      </c>
      <c r="D26" s="71">
        <v>60663204</v>
      </c>
      <c r="E26" s="71">
        <v>8734964</v>
      </c>
      <c r="F26" s="72">
        <v>5624244659</v>
      </c>
      <c r="G26" s="72">
        <v>961231026</v>
      </c>
      <c r="H26" s="73">
        <f t="shared" si="0"/>
        <v>590278315.1522506</v>
      </c>
      <c r="I26" s="73"/>
      <c r="J26" s="54"/>
    </row>
    <row r="27" spans="1:10" ht="12.75" customHeight="1">
      <c r="A27" s="64">
        <v>19.4</v>
      </c>
      <c r="B27" s="48" t="s">
        <v>56</v>
      </c>
      <c r="C27" s="71">
        <v>1280860</v>
      </c>
      <c r="D27" s="71">
        <v>25809602</v>
      </c>
      <c r="E27" s="71">
        <v>3120096</v>
      </c>
      <c r="F27" s="72">
        <v>2340713769</v>
      </c>
      <c r="G27" s="72">
        <v>321664910</v>
      </c>
      <c r="H27" s="73">
        <f t="shared" si="0"/>
        <v>117876597.07971856</v>
      </c>
      <c r="I27" s="73"/>
      <c r="J27" s="51"/>
    </row>
    <row r="28" spans="1:10" ht="12.75" customHeight="1">
      <c r="A28" s="64">
        <v>21.1</v>
      </c>
      <c r="B28" s="48" t="s">
        <v>57</v>
      </c>
      <c r="C28" s="71">
        <v>1388087</v>
      </c>
      <c r="D28" s="71">
        <v>3217534</v>
      </c>
      <c r="E28" s="71">
        <v>246569</v>
      </c>
      <c r="F28" s="72">
        <v>323918268</v>
      </c>
      <c r="G28" s="72">
        <v>38444946</v>
      </c>
      <c r="H28" s="73">
        <f t="shared" si="0"/>
        <v>145201129.01712736</v>
      </c>
      <c r="I28" s="73"/>
      <c r="J28" s="51"/>
    </row>
    <row r="29" spans="1:10" ht="12.75" customHeight="1">
      <c r="A29" s="64">
        <v>21.2</v>
      </c>
      <c r="B29" s="48" t="s">
        <v>58</v>
      </c>
      <c r="C29" s="71">
        <v>121754</v>
      </c>
      <c r="D29" s="71">
        <v>876034</v>
      </c>
      <c r="E29" s="71">
        <v>115034</v>
      </c>
      <c r="F29" s="72">
        <v>97388717</v>
      </c>
      <c r="G29" s="72">
        <v>12004612</v>
      </c>
      <c r="H29" s="73">
        <f t="shared" si="0"/>
        <v>13439113.541216142</v>
      </c>
      <c r="I29" s="73"/>
      <c r="J29" s="51"/>
    </row>
    <row r="30" spans="1:10" ht="12.75" customHeight="1">
      <c r="A30" s="64">
        <v>22</v>
      </c>
      <c r="B30" s="48" t="s">
        <v>59</v>
      </c>
      <c r="C30" s="71">
        <v>43469</v>
      </c>
      <c r="D30" s="71">
        <v>4538341</v>
      </c>
      <c r="E30" s="71">
        <v>426875</v>
      </c>
      <c r="F30" s="72">
        <v>160928557</v>
      </c>
      <c r="G30" s="72">
        <v>22613051</v>
      </c>
      <c r="H30" s="73">
        <f t="shared" si="0"/>
        <v>1606852.583684577</v>
      </c>
      <c r="I30" s="73"/>
      <c r="J30" s="51"/>
    </row>
    <row r="31" spans="1:10" ht="12.75" customHeight="1">
      <c r="A31" s="64">
        <v>23</v>
      </c>
      <c r="B31" s="48" t="s">
        <v>60</v>
      </c>
      <c r="C31" s="71">
        <v>47846</v>
      </c>
      <c r="D31" s="71">
        <v>1256993</v>
      </c>
      <c r="E31" s="71">
        <v>147469</v>
      </c>
      <c r="F31" s="72">
        <v>137715307</v>
      </c>
      <c r="G31" s="72">
        <v>15550321</v>
      </c>
      <c r="H31" s="73">
        <f t="shared" si="0"/>
        <v>5221321.215731006</v>
      </c>
      <c r="I31" s="73"/>
      <c r="J31" s="51"/>
    </row>
    <row r="32" spans="1:10" ht="12.75" customHeight="1">
      <c r="A32" s="64">
        <v>24</v>
      </c>
      <c r="B32" s="48" t="s">
        <v>61</v>
      </c>
      <c r="C32" s="71">
        <v>152202</v>
      </c>
      <c r="D32" s="71">
        <v>3488016</v>
      </c>
      <c r="E32" s="71">
        <v>453446</v>
      </c>
      <c r="F32" s="72">
        <v>468381227</v>
      </c>
      <c r="G32" s="72">
        <v>55889761</v>
      </c>
      <c r="H32" s="73">
        <f t="shared" si="0"/>
        <v>20245049.404402733</v>
      </c>
      <c r="I32" s="73"/>
      <c r="J32" s="51"/>
    </row>
    <row r="33" spans="1:10" ht="12.75" customHeight="1">
      <c r="A33" s="64">
        <v>26</v>
      </c>
      <c r="B33" s="48" t="s">
        <v>62</v>
      </c>
      <c r="C33" s="71">
        <v>2822</v>
      </c>
      <c r="D33" s="71">
        <v>48057</v>
      </c>
      <c r="E33" s="71">
        <v>3486</v>
      </c>
      <c r="F33" s="72">
        <v>5595340</v>
      </c>
      <c r="G33" s="72">
        <v>699535</v>
      </c>
      <c r="H33" s="73">
        <f t="shared" si="0"/>
        <v>344646.94041867956</v>
      </c>
      <c r="I33" s="73"/>
      <c r="J33" s="51"/>
    </row>
    <row r="34" spans="1:10" ht="12.75" customHeight="1">
      <c r="A34" s="64">
        <v>27</v>
      </c>
      <c r="B34" s="48" t="s">
        <v>63</v>
      </c>
      <c r="C34" s="71">
        <v>18702</v>
      </c>
      <c r="D34" s="71">
        <v>384768</v>
      </c>
      <c r="E34" s="71">
        <v>32435</v>
      </c>
      <c r="F34" s="72">
        <v>28129945</v>
      </c>
      <c r="G34" s="72">
        <v>2157985</v>
      </c>
      <c r="H34" s="73">
        <f t="shared" si="0"/>
        <v>1357720.0232500725</v>
      </c>
      <c r="I34" s="73"/>
      <c r="J34" s="51"/>
    </row>
    <row r="35" spans="1:10" ht="12.75" customHeight="1">
      <c r="A35" s="64">
        <v>28</v>
      </c>
      <c r="B35" s="48" t="s">
        <v>64</v>
      </c>
      <c r="C35" s="71">
        <v>4924</v>
      </c>
      <c r="D35" s="71">
        <v>376766</v>
      </c>
      <c r="E35" s="71">
        <v>8232</v>
      </c>
      <c r="F35" s="72">
        <v>23127538</v>
      </c>
      <c r="G35" s="72">
        <v>641269</v>
      </c>
      <c r="H35" s="73">
        <f t="shared" si="0"/>
        <v>303995.3601525203</v>
      </c>
      <c r="I35" s="73"/>
      <c r="J35" s="51"/>
    </row>
    <row r="36" spans="1:10" ht="12.75" customHeight="1" thickBot="1">
      <c r="A36" s="65">
        <v>33</v>
      </c>
      <c r="B36" s="49" t="s">
        <v>65</v>
      </c>
      <c r="C36" s="75">
        <v>36266</v>
      </c>
      <c r="D36" s="75">
        <v>1112228</v>
      </c>
      <c r="E36" s="75">
        <v>31262</v>
      </c>
      <c r="F36" s="76">
        <v>745177679</v>
      </c>
      <c r="G36" s="76">
        <v>36849546</v>
      </c>
      <c r="H36" s="77">
        <f t="shared" si="0"/>
        <v>24802140.238961425</v>
      </c>
      <c r="I36" s="77"/>
      <c r="J36" s="55"/>
    </row>
    <row r="37" spans="1:10" ht="21" customHeight="1" thickBot="1">
      <c r="A37" s="66"/>
      <c r="B37" s="34" t="s">
        <v>66</v>
      </c>
      <c r="C37" s="78">
        <f>SUM(C7:C36)-C15-C20-C23</f>
        <v>26430470</v>
      </c>
      <c r="D37" s="78">
        <f>SUM(D7:D36)-D15-D20-D23</f>
        <v>478867966</v>
      </c>
      <c r="E37" s="78">
        <f>SUM(E7:E36)-E15-E20-E23</f>
        <v>71598194.00000001</v>
      </c>
      <c r="F37" s="78">
        <f>SUM(F7:F36)-F15-F20-F23</f>
        <v>67650943833</v>
      </c>
      <c r="G37" s="78">
        <f>SUM(G7:G36)-G15-G20-G23</f>
        <v>10266049704</v>
      </c>
      <c r="H37" s="79">
        <f t="shared" si="0"/>
        <v>3741161418.841573</v>
      </c>
      <c r="I37" s="79"/>
      <c r="J37" s="62"/>
    </row>
    <row r="39" ht="12.75">
      <c r="A39" s="35" t="s">
        <v>123</v>
      </c>
    </row>
    <row r="40" ht="12.75">
      <c r="A40" s="35" t="s">
        <v>125</v>
      </c>
    </row>
  </sheetData>
  <mergeCells count="1">
    <mergeCell ref="A1:J1"/>
  </mergeCells>
  <printOptions horizontalCentered="1"/>
  <pageMargins left="0" right="0" top="0.96" bottom="0.25" header="0.5" footer="0.5"/>
  <pageSetup horizontalDpi="1200" verticalDpi="1200" orientation="landscape" scale="90" r:id="rId1"/>
  <headerFooter alignWithMargins="0">
    <oddFooter>&amp;LCalifornia Department of Insurance&amp;RRate Specialist Bureau  - 11/14/07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31"/>
      <c r="B2" s="31"/>
      <c r="C2" s="30" t="s">
        <v>1</v>
      </c>
      <c r="D2" s="30" t="s">
        <v>2</v>
      </c>
      <c r="E2" s="30" t="s">
        <v>20</v>
      </c>
      <c r="F2" s="30" t="s">
        <v>6</v>
      </c>
      <c r="G2" s="30" t="s">
        <v>8</v>
      </c>
      <c r="H2" s="30" t="s">
        <v>9</v>
      </c>
      <c r="I2" s="31"/>
      <c r="J2" s="44"/>
    </row>
    <row r="3" spans="1:10" ht="12.75">
      <c r="A3" s="29"/>
      <c r="B3" s="29"/>
      <c r="C3" s="28">
        <v>2005</v>
      </c>
      <c r="D3" s="28">
        <v>2005</v>
      </c>
      <c r="E3" s="28">
        <v>2005</v>
      </c>
      <c r="F3" s="28">
        <v>2005</v>
      </c>
      <c r="G3" s="28">
        <v>2005</v>
      </c>
      <c r="H3" s="28">
        <v>2005</v>
      </c>
      <c r="I3" s="28">
        <v>2005</v>
      </c>
      <c r="J3" s="60">
        <v>2005</v>
      </c>
    </row>
    <row r="4" spans="1:10" ht="12.75">
      <c r="A4" s="29"/>
      <c r="B4" s="29"/>
      <c r="C4" s="28" t="s">
        <v>17</v>
      </c>
      <c r="D4" s="28" t="s">
        <v>19</v>
      </c>
      <c r="E4" s="28" t="s">
        <v>21</v>
      </c>
      <c r="F4" s="28" t="s">
        <v>22</v>
      </c>
      <c r="G4" s="28" t="s">
        <v>23</v>
      </c>
      <c r="H4" s="28" t="s">
        <v>10</v>
      </c>
      <c r="I4" s="28" t="s">
        <v>105</v>
      </c>
      <c r="J4" s="60" t="s">
        <v>106</v>
      </c>
    </row>
    <row r="5" spans="1:10" ht="12.75">
      <c r="A5" s="29"/>
      <c r="B5" s="29" t="s">
        <v>0</v>
      </c>
      <c r="C5" s="28" t="s">
        <v>18</v>
      </c>
      <c r="D5" s="28" t="s">
        <v>18</v>
      </c>
      <c r="E5" s="28" t="s">
        <v>18</v>
      </c>
      <c r="F5" s="28" t="s">
        <v>109</v>
      </c>
      <c r="G5" s="28" t="s">
        <v>109</v>
      </c>
      <c r="H5" s="28" t="s">
        <v>7</v>
      </c>
      <c r="I5" s="28" t="s">
        <v>110</v>
      </c>
      <c r="J5" s="60"/>
    </row>
    <row r="6" spans="1:10" ht="11.25" customHeight="1" thickBot="1">
      <c r="A6" s="103"/>
      <c r="B6" s="103"/>
      <c r="C6" s="32" t="s">
        <v>111</v>
      </c>
      <c r="D6" s="32" t="s">
        <v>111</v>
      </c>
      <c r="E6" s="32" t="s">
        <v>111</v>
      </c>
      <c r="F6" s="33"/>
      <c r="G6" s="33"/>
      <c r="H6" s="36" t="s">
        <v>119</v>
      </c>
      <c r="I6" s="32" t="s">
        <v>111</v>
      </c>
      <c r="J6" s="46"/>
    </row>
    <row r="7" spans="1:10" ht="12.75" customHeight="1">
      <c r="A7" s="104">
        <v>1</v>
      </c>
      <c r="B7" s="106" t="s">
        <v>42</v>
      </c>
      <c r="C7" s="68">
        <v>201690</v>
      </c>
      <c r="D7" s="68">
        <v>5504687</v>
      </c>
      <c r="E7" s="68">
        <v>246421</v>
      </c>
      <c r="F7" s="69">
        <v>428974587</v>
      </c>
      <c r="G7" s="69">
        <v>22478238</v>
      </c>
      <c r="H7" s="70">
        <f aca="true" t="shared" si="0" ref="H7:H54">+C7*(F7+G7)/(D7+E7)</f>
        <v>15832344.006450582</v>
      </c>
      <c r="I7" s="70"/>
      <c r="J7" s="50"/>
    </row>
    <row r="8" spans="1:10" ht="12.75" customHeight="1">
      <c r="A8" s="104">
        <v>2.1</v>
      </c>
      <c r="B8" s="106" t="s">
        <v>43</v>
      </c>
      <c r="C8" s="71">
        <v>235835</v>
      </c>
      <c r="D8" s="71">
        <v>15000082</v>
      </c>
      <c r="E8" s="71">
        <v>356982</v>
      </c>
      <c r="F8" s="72">
        <v>606459109</v>
      </c>
      <c r="G8" s="72">
        <v>19524124</v>
      </c>
      <c r="H8" s="70">
        <f t="shared" si="0"/>
        <v>9613084.620507866</v>
      </c>
      <c r="I8" s="73"/>
      <c r="J8" s="51"/>
    </row>
    <row r="9" spans="1:10" ht="12.75" customHeight="1">
      <c r="A9" s="104">
        <v>2.2</v>
      </c>
      <c r="B9" s="106" t="s">
        <v>126</v>
      </c>
      <c r="C9" s="71">
        <v>9831</v>
      </c>
      <c r="D9" s="71">
        <v>685116</v>
      </c>
      <c r="E9" s="71">
        <v>4407</v>
      </c>
      <c r="F9" s="72">
        <v>33535928</v>
      </c>
      <c r="G9" s="72">
        <v>273463</v>
      </c>
      <c r="H9" s="70">
        <f t="shared" si="0"/>
        <v>482043.56188408507</v>
      </c>
      <c r="I9" s="73"/>
      <c r="J9" s="51"/>
    </row>
    <row r="10" spans="1:10" ht="12.75" customHeight="1">
      <c r="A10" s="104">
        <v>2.3</v>
      </c>
      <c r="B10" s="106" t="s">
        <v>127</v>
      </c>
      <c r="C10" s="71">
        <v>274633</v>
      </c>
      <c r="D10" s="71">
        <v>3555874</v>
      </c>
      <c r="E10" s="71">
        <v>44318</v>
      </c>
      <c r="F10" s="72">
        <v>9255566</v>
      </c>
      <c r="G10" s="72">
        <v>157325</v>
      </c>
      <c r="H10" s="70">
        <f t="shared" si="0"/>
        <v>718042.3971840946</v>
      </c>
      <c r="I10" s="73"/>
      <c r="J10" s="51"/>
    </row>
    <row r="11" spans="1:10" ht="12.75" customHeight="1">
      <c r="A11" s="104">
        <v>3</v>
      </c>
      <c r="B11" s="106" t="s">
        <v>44</v>
      </c>
      <c r="C11" s="71">
        <v>56060</v>
      </c>
      <c r="D11" s="71">
        <v>731230</v>
      </c>
      <c r="E11" s="71">
        <v>84009</v>
      </c>
      <c r="F11" s="72">
        <v>72852394</v>
      </c>
      <c r="G11" s="72">
        <v>13817804</v>
      </c>
      <c r="H11" s="70">
        <f t="shared" si="0"/>
        <v>5959885.7511478225</v>
      </c>
      <c r="I11" s="73"/>
      <c r="J11" s="51"/>
    </row>
    <row r="12" spans="1:10" ht="12.75" customHeight="1">
      <c r="A12" s="104">
        <v>4</v>
      </c>
      <c r="B12" s="106" t="s">
        <v>45</v>
      </c>
      <c r="C12" s="71">
        <v>2381191</v>
      </c>
      <c r="D12" s="71">
        <v>19885116</v>
      </c>
      <c r="E12" s="71">
        <v>1821343</v>
      </c>
      <c r="F12" s="72">
        <v>1557816591</v>
      </c>
      <c r="G12" s="72">
        <v>302574372</v>
      </c>
      <c r="H12" s="70">
        <f t="shared" si="0"/>
        <v>204084241.35769603</v>
      </c>
      <c r="I12" s="73"/>
      <c r="J12" s="51"/>
    </row>
    <row r="13" spans="1:10" ht="12.75" customHeight="1">
      <c r="A13" s="104">
        <v>5.1</v>
      </c>
      <c r="B13" s="106" t="s">
        <v>46</v>
      </c>
      <c r="C13" s="71">
        <v>666958</v>
      </c>
      <c r="D13" s="71">
        <v>13310471</v>
      </c>
      <c r="E13" s="71">
        <v>1622109</v>
      </c>
      <c r="F13" s="72">
        <v>951039927</v>
      </c>
      <c r="G13" s="72">
        <v>184327296</v>
      </c>
      <c r="H13" s="70">
        <f t="shared" si="0"/>
        <v>50710744.71508835</v>
      </c>
      <c r="I13" s="73"/>
      <c r="J13" s="51"/>
    </row>
    <row r="14" spans="1:10" ht="12.75" customHeight="1">
      <c r="A14" s="104">
        <v>5.2</v>
      </c>
      <c r="B14" s="106" t="s">
        <v>47</v>
      </c>
      <c r="C14" s="71">
        <v>1233739</v>
      </c>
      <c r="D14" s="71">
        <v>21239157</v>
      </c>
      <c r="E14" s="71">
        <v>7371790</v>
      </c>
      <c r="F14" s="72">
        <v>2608248755</v>
      </c>
      <c r="G14" s="72">
        <v>1200338792</v>
      </c>
      <c r="H14" s="70">
        <f t="shared" si="0"/>
        <v>164230949.49105436</v>
      </c>
      <c r="I14" s="73"/>
      <c r="J14" s="51"/>
    </row>
    <row r="15" spans="1:10" ht="12.75" customHeight="1">
      <c r="A15" s="104">
        <v>6</v>
      </c>
      <c r="B15" s="106" t="s">
        <v>48</v>
      </c>
      <c r="C15" s="71">
        <v>26897</v>
      </c>
      <c r="D15" s="71">
        <v>7259646</v>
      </c>
      <c r="E15" s="71">
        <v>64239</v>
      </c>
      <c r="F15" s="72">
        <v>676793005</v>
      </c>
      <c r="G15" s="72">
        <v>866693</v>
      </c>
      <c r="H15" s="70">
        <f t="shared" si="0"/>
        <v>2488708.233008301</v>
      </c>
      <c r="I15" s="73"/>
      <c r="J15" s="51"/>
    </row>
    <row r="16" spans="1:10" ht="12.75" customHeight="1">
      <c r="A16" s="104">
        <v>8</v>
      </c>
      <c r="B16" s="106" t="s">
        <v>85</v>
      </c>
      <c r="C16" s="71">
        <v>85791</v>
      </c>
      <c r="D16" s="71">
        <v>4160228</v>
      </c>
      <c r="E16" s="71">
        <v>340237</v>
      </c>
      <c r="F16" s="72">
        <v>368901943</v>
      </c>
      <c r="G16" s="72">
        <v>29208969</v>
      </c>
      <c r="H16" s="70">
        <f t="shared" si="0"/>
        <v>7589067.629987568</v>
      </c>
      <c r="I16" s="73"/>
      <c r="J16" s="51"/>
    </row>
    <row r="17" spans="1:10" ht="12.75" customHeight="1">
      <c r="A17" s="104">
        <v>9</v>
      </c>
      <c r="B17" s="106" t="s">
        <v>49</v>
      </c>
      <c r="C17" s="71">
        <v>279506</v>
      </c>
      <c r="D17" s="71">
        <v>6165215</v>
      </c>
      <c r="E17" s="71">
        <v>330402</v>
      </c>
      <c r="F17" s="72">
        <v>524125330</v>
      </c>
      <c r="G17" s="72">
        <v>43138138</v>
      </c>
      <c r="H17" s="70">
        <f t="shared" si="0"/>
        <v>24409312.138755716</v>
      </c>
      <c r="I17" s="73"/>
      <c r="J17" s="51"/>
    </row>
    <row r="18" spans="1:10" ht="12.75" customHeight="1">
      <c r="A18" s="104">
        <v>10</v>
      </c>
      <c r="B18" s="106" t="s">
        <v>50</v>
      </c>
      <c r="C18" s="71">
        <v>-33416</v>
      </c>
      <c r="D18" s="71">
        <v>698114</v>
      </c>
      <c r="E18" s="71">
        <v>-34440</v>
      </c>
      <c r="F18" s="72">
        <v>856366</v>
      </c>
      <c r="G18" s="72">
        <v>225298</v>
      </c>
      <c r="H18" s="70">
        <f t="shared" si="0"/>
        <v>-54461.8053803524</v>
      </c>
      <c r="I18" s="73"/>
      <c r="J18" s="51"/>
    </row>
    <row r="19" spans="1:10" ht="12.75" customHeight="1">
      <c r="A19" s="104">
        <v>11</v>
      </c>
      <c r="B19" s="106" t="s">
        <v>51</v>
      </c>
      <c r="C19" s="71">
        <v>1200996</v>
      </c>
      <c r="D19" s="71">
        <v>26829870</v>
      </c>
      <c r="E19" s="71">
        <v>7085811</v>
      </c>
      <c r="F19" s="72">
        <v>1308606178</v>
      </c>
      <c r="G19" s="72">
        <v>501867764</v>
      </c>
      <c r="H19" s="70">
        <f t="shared" si="0"/>
        <v>64111110.210236736</v>
      </c>
      <c r="I19" s="71">
        <f>SUM(I20:I21)</f>
        <v>21258516</v>
      </c>
      <c r="J19" s="52">
        <f>SUM(J20:J21)</f>
        <v>1</v>
      </c>
    </row>
    <row r="20" spans="1:10" ht="12.75" customHeight="1">
      <c r="A20" s="104"/>
      <c r="B20" s="48" t="s">
        <v>112</v>
      </c>
      <c r="C20" s="71">
        <f>+$J$20*C19</f>
        <v>494550.61187507166</v>
      </c>
      <c r="D20" s="71">
        <f>+$J$20*D19</f>
        <v>11048103.927930342</v>
      </c>
      <c r="E20" s="71">
        <f>+$J$20*E19</f>
        <v>2917821.67940702</v>
      </c>
      <c r="F20" s="74">
        <f>+$J$20*F19</f>
        <v>538862732.2933623</v>
      </c>
      <c r="G20" s="74">
        <f>+$J$20*G19</f>
        <v>206660979.5258053</v>
      </c>
      <c r="H20" s="70">
        <f t="shared" si="0"/>
        <v>26399912.058377154</v>
      </c>
      <c r="I20" s="71">
        <v>8753911</v>
      </c>
      <c r="J20" s="52">
        <f>+I20/I19</f>
        <v>0.41178372940049063</v>
      </c>
    </row>
    <row r="21" spans="1:10" ht="12.75" customHeight="1">
      <c r="A21" s="104"/>
      <c r="B21" s="48" t="s">
        <v>113</v>
      </c>
      <c r="C21" s="71">
        <f>+$J$21*C19</f>
        <v>706445.3881249285</v>
      </c>
      <c r="D21" s="71">
        <f>+$J$21*D19</f>
        <v>15781766.07206966</v>
      </c>
      <c r="E21" s="71">
        <f>+$J$21*E19</f>
        <v>4167989.3205929804</v>
      </c>
      <c r="F21" s="74">
        <f>+$J$21*F19</f>
        <v>769743445.7066379</v>
      </c>
      <c r="G21" s="74">
        <f>+$J$21*G19</f>
        <v>295206784.47419477</v>
      </c>
      <c r="H21" s="70">
        <f t="shared" si="0"/>
        <v>37711198.15185959</v>
      </c>
      <c r="I21" s="71">
        <v>12504605</v>
      </c>
      <c r="J21" s="52">
        <f>+I21/I19</f>
        <v>0.5882162705995094</v>
      </c>
    </row>
    <row r="22" spans="1:10" ht="12.75" customHeight="1">
      <c r="A22" s="104">
        <v>12</v>
      </c>
      <c r="B22" s="106" t="s">
        <v>52</v>
      </c>
      <c r="C22" s="71">
        <v>18032</v>
      </c>
      <c r="D22" s="71">
        <v>360258</v>
      </c>
      <c r="E22" s="71">
        <v>33445</v>
      </c>
      <c r="F22" s="72">
        <v>301350300</v>
      </c>
      <c r="G22" s="72">
        <v>28037538</v>
      </c>
      <c r="H22" s="70">
        <f t="shared" si="0"/>
        <v>15086299.811827697</v>
      </c>
      <c r="I22" s="73"/>
      <c r="J22" s="53"/>
    </row>
    <row r="23" spans="1:10" ht="12.75" customHeight="1">
      <c r="A23" s="104">
        <v>13</v>
      </c>
      <c r="B23" s="106" t="s">
        <v>128</v>
      </c>
      <c r="C23" s="71">
        <v>158262</v>
      </c>
      <c r="D23" s="71">
        <v>2745068</v>
      </c>
      <c r="E23" s="71">
        <v>32035</v>
      </c>
      <c r="F23" s="72">
        <v>190233752</v>
      </c>
      <c r="G23" s="72">
        <v>1809601</v>
      </c>
      <c r="H23" s="70">
        <f t="shared" si="0"/>
        <v>10944198.012276102</v>
      </c>
      <c r="I23" s="73"/>
      <c r="J23" s="53"/>
    </row>
    <row r="24" spans="1:10" ht="12.75" customHeight="1">
      <c r="A24" s="104">
        <v>14</v>
      </c>
      <c r="B24" s="106" t="s">
        <v>129</v>
      </c>
      <c r="C24" s="71">
        <v>3904</v>
      </c>
      <c r="D24" s="71">
        <v>66050</v>
      </c>
      <c r="E24" s="71">
        <v>353</v>
      </c>
      <c r="F24" s="72">
        <v>4793052</v>
      </c>
      <c r="G24" s="72">
        <v>10267</v>
      </c>
      <c r="H24" s="70">
        <f t="shared" si="0"/>
        <v>282399.24967245455</v>
      </c>
      <c r="I24" s="73"/>
      <c r="J24" s="53"/>
    </row>
    <row r="25" spans="1:10" ht="12.75" customHeight="1">
      <c r="A25" s="104">
        <v>15</v>
      </c>
      <c r="B25" s="106" t="s">
        <v>141</v>
      </c>
      <c r="C25" s="71">
        <v>123120</v>
      </c>
      <c r="D25" s="71"/>
      <c r="E25" s="71"/>
      <c r="F25" s="72"/>
      <c r="G25" s="72"/>
      <c r="H25" s="70" t="e">
        <f t="shared" si="0"/>
        <v>#DIV/0!</v>
      </c>
      <c r="I25" s="73"/>
      <c r="J25" s="53"/>
    </row>
    <row r="26" spans="1:10" ht="12.75" customHeight="1">
      <c r="A26" s="104">
        <v>15.1</v>
      </c>
      <c r="B26" s="106" t="s">
        <v>130</v>
      </c>
      <c r="C26" s="71"/>
      <c r="D26" s="71">
        <v>17959</v>
      </c>
      <c r="E26" s="71">
        <v>430</v>
      </c>
      <c r="F26" s="72">
        <v>6990248</v>
      </c>
      <c r="G26" s="72">
        <v>252</v>
      </c>
      <c r="H26" s="70">
        <f t="shared" si="0"/>
        <v>0</v>
      </c>
      <c r="I26" s="73"/>
      <c r="J26" s="53"/>
    </row>
    <row r="27" spans="1:10" ht="12.75" customHeight="1">
      <c r="A27" s="104">
        <v>15.2</v>
      </c>
      <c r="B27" s="106" t="s">
        <v>135</v>
      </c>
      <c r="C27" s="71"/>
      <c r="D27" s="71">
        <v>311</v>
      </c>
      <c r="E27" s="71">
        <v>102</v>
      </c>
      <c r="F27" s="72">
        <v>2</v>
      </c>
      <c r="G27" s="72">
        <v>34</v>
      </c>
      <c r="H27" s="70">
        <f t="shared" si="0"/>
        <v>0</v>
      </c>
      <c r="I27" s="73"/>
      <c r="J27" s="53"/>
    </row>
    <row r="28" spans="1:10" ht="12.75" customHeight="1">
      <c r="A28" s="104">
        <v>15.3</v>
      </c>
      <c r="B28" s="106" t="s">
        <v>136</v>
      </c>
      <c r="C28" s="71"/>
      <c r="D28" s="71">
        <v>902459</v>
      </c>
      <c r="E28" s="71">
        <v>4105</v>
      </c>
      <c r="F28" s="72">
        <v>101943558</v>
      </c>
      <c r="G28" s="72">
        <v>515561</v>
      </c>
      <c r="H28" s="70">
        <f t="shared" si="0"/>
        <v>0</v>
      </c>
      <c r="I28" s="73"/>
      <c r="J28" s="53"/>
    </row>
    <row r="29" spans="1:10" ht="12.75" customHeight="1">
      <c r="A29" s="104">
        <v>15.4</v>
      </c>
      <c r="B29" s="106" t="s">
        <v>137</v>
      </c>
      <c r="C29" s="71"/>
      <c r="D29" s="71">
        <v>198339</v>
      </c>
      <c r="E29" s="71">
        <v>3159</v>
      </c>
      <c r="F29" s="72">
        <v>4389258</v>
      </c>
      <c r="G29" s="72">
        <v>70225</v>
      </c>
      <c r="H29" s="70">
        <f t="shared" si="0"/>
        <v>0</v>
      </c>
      <c r="I29" s="73"/>
      <c r="J29" s="53"/>
    </row>
    <row r="30" spans="1:10" ht="12.75" customHeight="1">
      <c r="A30" s="104">
        <v>15.5</v>
      </c>
      <c r="B30" s="106" t="s">
        <v>138</v>
      </c>
      <c r="C30" s="71"/>
      <c r="D30" s="71">
        <v>420008</v>
      </c>
      <c r="E30" s="71">
        <v>3216</v>
      </c>
      <c r="F30" s="72">
        <v>1063622</v>
      </c>
      <c r="G30" s="72">
        <v>41382</v>
      </c>
      <c r="H30" s="70">
        <f t="shared" si="0"/>
        <v>0</v>
      </c>
      <c r="I30" s="73"/>
      <c r="J30" s="53"/>
    </row>
    <row r="31" spans="1:10" ht="12.75" customHeight="1">
      <c r="A31" s="104">
        <v>15.6</v>
      </c>
      <c r="B31" s="106" t="s">
        <v>139</v>
      </c>
      <c r="C31" s="71"/>
      <c r="D31" s="71">
        <v>250785</v>
      </c>
      <c r="E31" s="71">
        <v>3009</v>
      </c>
      <c r="F31" s="72">
        <v>2668286</v>
      </c>
      <c r="G31" s="72">
        <v>-691716</v>
      </c>
      <c r="H31" s="70">
        <f t="shared" si="0"/>
        <v>0</v>
      </c>
      <c r="I31" s="73"/>
      <c r="J31" s="53"/>
    </row>
    <row r="32" spans="1:10" ht="12.75" customHeight="1">
      <c r="A32" s="104">
        <v>15.7</v>
      </c>
      <c r="B32" s="106" t="s">
        <v>140</v>
      </c>
      <c r="C32" s="71"/>
      <c r="D32" s="71">
        <v>115268</v>
      </c>
      <c r="E32" s="71"/>
      <c r="F32" s="72">
        <v>0</v>
      </c>
      <c r="G32" s="72">
        <v>0</v>
      </c>
      <c r="H32" s="70">
        <f t="shared" si="0"/>
        <v>0</v>
      </c>
      <c r="I32" s="73"/>
      <c r="J32" s="53"/>
    </row>
    <row r="33" spans="1:10" ht="12.75" customHeight="1">
      <c r="A33" s="104">
        <v>16</v>
      </c>
      <c r="B33" s="106" t="s">
        <v>131</v>
      </c>
      <c r="C33" s="71">
        <v>5980392</v>
      </c>
      <c r="D33" s="71">
        <v>133356707</v>
      </c>
      <c r="E33" s="71">
        <v>9775948</v>
      </c>
      <c r="F33" s="72">
        <v>31746022346</v>
      </c>
      <c r="G33" s="72">
        <v>2265228105</v>
      </c>
      <c r="H33" s="70">
        <f t="shared" si="0"/>
        <v>1421063628.7516415</v>
      </c>
      <c r="I33" s="73"/>
      <c r="J33" s="53"/>
    </row>
    <row r="34" spans="1:10" ht="12.75" customHeight="1">
      <c r="A34" s="104">
        <v>17</v>
      </c>
      <c r="B34" s="106" t="s">
        <v>53</v>
      </c>
      <c r="C34" s="71">
        <v>4181462</v>
      </c>
      <c r="D34" s="71">
        <v>117457699</v>
      </c>
      <c r="E34" s="71">
        <v>23494183</v>
      </c>
      <c r="F34" s="72">
        <v>15531775099</v>
      </c>
      <c r="G34" s="72">
        <v>3426773648</v>
      </c>
      <c r="H34" s="70">
        <f t="shared" si="0"/>
        <v>562422083.5925277</v>
      </c>
      <c r="I34" s="71">
        <f>+I35+I36</f>
        <v>84692440</v>
      </c>
      <c r="J34" s="52">
        <f>+J35+J36</f>
        <v>1</v>
      </c>
    </row>
    <row r="35" spans="1:10" ht="12.75" customHeight="1">
      <c r="A35" s="104"/>
      <c r="B35" s="48" t="s">
        <v>114</v>
      </c>
      <c r="C35" s="71">
        <f>+$J$35*C34</f>
        <v>3007645.135180944</v>
      </c>
      <c r="D35" s="71">
        <f>+$J$35*D34</f>
        <v>84485062.15933509</v>
      </c>
      <c r="E35" s="71">
        <f>+$J$35*E34</f>
        <v>16898913.63475283</v>
      </c>
      <c r="F35" s="74">
        <f>+$J$35*F34</f>
        <v>11171706885.589748</v>
      </c>
      <c r="G35" s="74">
        <f>+$J$35*G34</f>
        <v>2464812329.2220416</v>
      </c>
      <c r="H35" s="70">
        <f t="shared" si="0"/>
        <v>404539379.67997724</v>
      </c>
      <c r="I35" s="71">
        <v>60917642</v>
      </c>
      <c r="J35" s="53">
        <f>+I35/I34</f>
        <v>0.7192807528039102</v>
      </c>
    </row>
    <row r="36" spans="1:10" ht="12.75" customHeight="1">
      <c r="A36" s="104"/>
      <c r="B36" s="48" t="s">
        <v>115</v>
      </c>
      <c r="C36" s="71">
        <f>+$J$36*C34</f>
        <v>1173816.864819056</v>
      </c>
      <c r="D36" s="71">
        <f>+$J$36*D34</f>
        <v>32972636.840664905</v>
      </c>
      <c r="E36" s="71">
        <f>+$J$36*E34</f>
        <v>6595269.3652471695</v>
      </c>
      <c r="F36" s="74">
        <f>+$J$36*F34</f>
        <v>4360068213.410253</v>
      </c>
      <c r="G36" s="74">
        <f>+$J$36*G34</f>
        <v>961961318.7779583</v>
      </c>
      <c r="H36" s="70">
        <f t="shared" si="0"/>
        <v>157882703.91255066</v>
      </c>
      <c r="I36" s="71">
        <v>23774798</v>
      </c>
      <c r="J36" s="53">
        <f>+I36/I34</f>
        <v>0.28071924719608976</v>
      </c>
    </row>
    <row r="37" spans="1:10" ht="12.75" customHeight="1">
      <c r="A37" s="104">
        <v>18</v>
      </c>
      <c r="B37" s="106" t="s">
        <v>54</v>
      </c>
      <c r="C37" s="71">
        <v>710702</v>
      </c>
      <c r="D37" s="71">
        <v>16557817</v>
      </c>
      <c r="E37" s="71">
        <v>6090323</v>
      </c>
      <c r="F37" s="72">
        <v>2057495845</v>
      </c>
      <c r="G37" s="72">
        <v>789971625</v>
      </c>
      <c r="H37" s="70">
        <f t="shared" si="0"/>
        <v>89353952.50399989</v>
      </c>
      <c r="I37" s="71">
        <f>+I38+I39</f>
        <v>11504919</v>
      </c>
      <c r="J37" s="52">
        <f>+J38+J39</f>
        <v>1</v>
      </c>
    </row>
    <row r="38" spans="1:10" ht="12.75" customHeight="1">
      <c r="A38" s="104"/>
      <c r="B38" s="48" t="s">
        <v>116</v>
      </c>
      <c r="C38" s="71">
        <f>+$J$38*C37</f>
        <v>668157.3058534354</v>
      </c>
      <c r="D38" s="71">
        <f>+$J$38*D37</f>
        <v>15566617.791330561</v>
      </c>
      <c r="E38" s="71">
        <f>+$J$38*E37</f>
        <v>5725738.505670749</v>
      </c>
      <c r="F38" s="74">
        <f>+$J$38*F37</f>
        <v>1934328144.0038688</v>
      </c>
      <c r="G38" s="74">
        <f>+$J$38*G37</f>
        <v>742681619.9485303</v>
      </c>
      <c r="H38" s="70">
        <f t="shared" si="0"/>
        <v>84004964.3485292</v>
      </c>
      <c r="I38" s="71">
        <v>10816201</v>
      </c>
      <c r="J38" s="53">
        <f>+I38/I37</f>
        <v>0.9401370839725165</v>
      </c>
    </row>
    <row r="39" spans="1:10" ht="12.75" customHeight="1">
      <c r="A39" s="104"/>
      <c r="B39" s="48" t="s">
        <v>117</v>
      </c>
      <c r="C39" s="71">
        <f>+$J$39*C37</f>
        <v>42544.69414656461</v>
      </c>
      <c r="D39" s="71">
        <f>+$J$39*D37</f>
        <v>991199.2086694395</v>
      </c>
      <c r="E39" s="71">
        <f>+$J$39*E37</f>
        <v>364584.49432925164</v>
      </c>
      <c r="F39" s="74">
        <f>+$J$39*F37</f>
        <v>123167700.9961313</v>
      </c>
      <c r="G39" s="74">
        <f>+$J$39*G37</f>
        <v>47290005.05146972</v>
      </c>
      <c r="H39" s="70">
        <f t="shared" si="0"/>
        <v>5348988.155470697</v>
      </c>
      <c r="I39" s="71">
        <v>688718</v>
      </c>
      <c r="J39" s="53">
        <f>+I39/I37</f>
        <v>0.059862916027483545</v>
      </c>
    </row>
    <row r="40" spans="1:10" ht="12.75" customHeight="1">
      <c r="A40" s="104"/>
      <c r="B40" s="106" t="s">
        <v>133</v>
      </c>
      <c r="C40" s="71"/>
      <c r="D40" s="71">
        <v>20206708</v>
      </c>
      <c r="E40" s="71">
        <v>1328723</v>
      </c>
      <c r="F40" s="74">
        <v>16914895</v>
      </c>
      <c r="G40" s="74">
        <v>1824460</v>
      </c>
      <c r="H40" s="70">
        <f t="shared" si="0"/>
        <v>0</v>
      </c>
      <c r="I40" s="71"/>
      <c r="J40" s="53"/>
    </row>
    <row r="41" spans="1:10" ht="12.75" customHeight="1">
      <c r="A41" s="104">
        <v>19.2</v>
      </c>
      <c r="B41" s="106" t="s">
        <v>55</v>
      </c>
      <c r="C41" s="71">
        <v>6220391</v>
      </c>
      <c r="D41" s="71">
        <v>60663204</v>
      </c>
      <c r="E41" s="71">
        <v>8734964</v>
      </c>
      <c r="F41" s="72">
        <v>5624244659</v>
      </c>
      <c r="G41" s="72">
        <v>961231026</v>
      </c>
      <c r="H41" s="70">
        <f t="shared" si="0"/>
        <v>590278315.1522506</v>
      </c>
      <c r="I41" s="73"/>
      <c r="J41" s="54"/>
    </row>
    <row r="42" spans="1:10" ht="12.75" customHeight="1">
      <c r="A42" s="104">
        <v>19.3</v>
      </c>
      <c r="B42" s="106" t="s">
        <v>134</v>
      </c>
      <c r="C42" s="71"/>
      <c r="D42" s="71">
        <v>877933</v>
      </c>
      <c r="E42" s="71">
        <v>77782</v>
      </c>
      <c r="F42" s="72">
        <v>8700489</v>
      </c>
      <c r="G42" s="72">
        <v>226499</v>
      </c>
      <c r="H42" s="70">
        <f t="shared" si="0"/>
        <v>0</v>
      </c>
      <c r="I42" s="73"/>
      <c r="J42" s="54"/>
    </row>
    <row r="43" spans="1:10" ht="12.75" customHeight="1">
      <c r="A43" s="104">
        <v>19.4</v>
      </c>
      <c r="B43" s="106" t="s">
        <v>56</v>
      </c>
      <c r="C43" s="71">
        <v>1280860</v>
      </c>
      <c r="D43" s="71">
        <v>25809602</v>
      </c>
      <c r="E43" s="71">
        <v>3120096</v>
      </c>
      <c r="F43" s="72">
        <v>2340713769</v>
      </c>
      <c r="G43" s="72">
        <v>321664910</v>
      </c>
      <c r="H43" s="70">
        <f t="shared" si="0"/>
        <v>117876597.07971856</v>
      </c>
      <c r="I43" s="73"/>
      <c r="J43" s="51"/>
    </row>
    <row r="44" spans="1:10" ht="12.75" customHeight="1">
      <c r="A44" s="104">
        <v>21.1</v>
      </c>
      <c r="B44" s="106" t="s">
        <v>57</v>
      </c>
      <c r="C44" s="71">
        <v>1388087</v>
      </c>
      <c r="D44" s="71">
        <v>3217534</v>
      </c>
      <c r="E44" s="71">
        <v>246569</v>
      </c>
      <c r="F44" s="72">
        <v>323918268</v>
      </c>
      <c r="G44" s="72">
        <v>38444946</v>
      </c>
      <c r="H44" s="70">
        <f t="shared" si="0"/>
        <v>145201129.01712736</v>
      </c>
      <c r="I44" s="73"/>
      <c r="J44" s="51"/>
    </row>
    <row r="45" spans="1:10" ht="12.75" customHeight="1">
      <c r="A45" s="104">
        <v>21.2</v>
      </c>
      <c r="B45" s="106" t="s">
        <v>58</v>
      </c>
      <c r="C45" s="71">
        <v>121754</v>
      </c>
      <c r="D45" s="71">
        <v>876034</v>
      </c>
      <c r="E45" s="71">
        <v>115034</v>
      </c>
      <c r="F45" s="72">
        <v>97388717</v>
      </c>
      <c r="G45" s="72">
        <v>12004612</v>
      </c>
      <c r="H45" s="70">
        <f t="shared" si="0"/>
        <v>13439113.541216142</v>
      </c>
      <c r="I45" s="73"/>
      <c r="J45" s="51"/>
    </row>
    <row r="46" spans="1:10" ht="12.75" customHeight="1">
      <c r="A46" s="104">
        <v>22</v>
      </c>
      <c r="B46" s="106" t="s">
        <v>59</v>
      </c>
      <c r="C46" s="71">
        <v>43469</v>
      </c>
      <c r="D46" s="71">
        <v>4538341</v>
      </c>
      <c r="E46" s="71">
        <v>426875</v>
      </c>
      <c r="F46" s="72">
        <v>160928557</v>
      </c>
      <c r="G46" s="72">
        <v>22613051</v>
      </c>
      <c r="H46" s="70">
        <f t="shared" si="0"/>
        <v>1606852.583684577</v>
      </c>
      <c r="I46" s="73"/>
      <c r="J46" s="51"/>
    </row>
    <row r="47" spans="1:10" ht="12.75" customHeight="1">
      <c r="A47" s="104">
        <v>23</v>
      </c>
      <c r="B47" s="106" t="s">
        <v>60</v>
      </c>
      <c r="C47" s="71">
        <v>47846</v>
      </c>
      <c r="D47" s="71">
        <v>1256993</v>
      </c>
      <c r="E47" s="71">
        <v>147469</v>
      </c>
      <c r="F47" s="72">
        <v>137715307</v>
      </c>
      <c r="G47" s="72">
        <v>15550321</v>
      </c>
      <c r="H47" s="70">
        <f t="shared" si="0"/>
        <v>5221321.215731006</v>
      </c>
      <c r="I47" s="73"/>
      <c r="J47" s="51"/>
    </row>
    <row r="48" spans="1:10" ht="12.75" customHeight="1">
      <c r="A48" s="104">
        <v>24</v>
      </c>
      <c r="B48" s="106" t="s">
        <v>61</v>
      </c>
      <c r="C48" s="71">
        <v>152202</v>
      </c>
      <c r="D48" s="71">
        <v>3488016</v>
      </c>
      <c r="E48" s="71">
        <v>453446</v>
      </c>
      <c r="F48" s="72">
        <v>468381227</v>
      </c>
      <c r="G48" s="72">
        <v>55889761</v>
      </c>
      <c r="H48" s="70">
        <f t="shared" si="0"/>
        <v>20245049.404402733</v>
      </c>
      <c r="I48" s="73"/>
      <c r="J48" s="51"/>
    </row>
    <row r="49" spans="1:10" ht="12.75" customHeight="1">
      <c r="A49" s="104">
        <v>26</v>
      </c>
      <c r="B49" s="106" t="s">
        <v>62</v>
      </c>
      <c r="C49" s="71">
        <v>2822</v>
      </c>
      <c r="D49" s="71">
        <v>48057</v>
      </c>
      <c r="E49" s="71">
        <v>3486</v>
      </c>
      <c r="F49" s="72">
        <v>5595340</v>
      </c>
      <c r="G49" s="72">
        <v>699535</v>
      </c>
      <c r="H49" s="70">
        <f t="shared" si="0"/>
        <v>344646.94041867956</v>
      </c>
      <c r="I49" s="73"/>
      <c r="J49" s="51"/>
    </row>
    <row r="50" spans="1:10" ht="12.75" customHeight="1">
      <c r="A50" s="104">
        <v>27</v>
      </c>
      <c r="B50" s="106" t="s">
        <v>63</v>
      </c>
      <c r="C50" s="71">
        <v>18702</v>
      </c>
      <c r="D50" s="71">
        <v>384768</v>
      </c>
      <c r="E50" s="71">
        <v>32435</v>
      </c>
      <c r="F50" s="72">
        <v>28129945</v>
      </c>
      <c r="G50" s="72">
        <v>2157985</v>
      </c>
      <c r="H50" s="70">
        <f t="shared" si="0"/>
        <v>1357720.0232500725</v>
      </c>
      <c r="I50" s="73"/>
      <c r="J50" s="51"/>
    </row>
    <row r="51" spans="1:10" ht="12.75" customHeight="1">
      <c r="A51" s="104">
        <v>28</v>
      </c>
      <c r="B51" s="106" t="s">
        <v>64</v>
      </c>
      <c r="C51" s="71">
        <v>4924</v>
      </c>
      <c r="D51" s="71">
        <v>376766</v>
      </c>
      <c r="E51" s="71">
        <v>8232</v>
      </c>
      <c r="F51" s="72">
        <v>23127538</v>
      </c>
      <c r="G51" s="72">
        <v>641269</v>
      </c>
      <c r="H51" s="70">
        <f t="shared" si="0"/>
        <v>303995.3601525203</v>
      </c>
      <c r="I51" s="73"/>
      <c r="J51" s="51"/>
    </row>
    <row r="52" spans="1:10" ht="12.75" customHeight="1">
      <c r="A52" s="104">
        <v>29</v>
      </c>
      <c r="B52" s="106" t="s">
        <v>132</v>
      </c>
      <c r="C52" s="75">
        <v>-2352</v>
      </c>
      <c r="D52" s="75"/>
      <c r="E52" s="75"/>
      <c r="F52" s="76"/>
      <c r="G52" s="76"/>
      <c r="H52" s="70" t="e">
        <f t="shared" si="0"/>
        <v>#DIV/0!</v>
      </c>
      <c r="I52" s="77"/>
      <c r="J52" s="55"/>
    </row>
    <row r="53" spans="1:10" ht="12.75" customHeight="1" thickBot="1">
      <c r="A53" s="104">
        <v>33</v>
      </c>
      <c r="B53" s="106" t="s">
        <v>65</v>
      </c>
      <c r="C53" s="75">
        <v>36266</v>
      </c>
      <c r="D53" s="75">
        <v>1112228</v>
      </c>
      <c r="E53" s="75">
        <v>31262</v>
      </c>
      <c r="F53" s="76">
        <v>745177679</v>
      </c>
      <c r="G53" s="76">
        <v>36849546</v>
      </c>
      <c r="H53" s="70">
        <f t="shared" si="0"/>
        <v>24802140.238961425</v>
      </c>
      <c r="I53" s="77"/>
      <c r="J53" s="55"/>
    </row>
    <row r="54" spans="1:10" ht="21" customHeight="1" thickBot="1">
      <c r="A54" s="104">
        <v>34</v>
      </c>
      <c r="B54" s="106" t="s">
        <v>66</v>
      </c>
      <c r="C54" s="78">
        <f>SUM(C7:C53)-C19-C34-C37</f>
        <v>27110556</v>
      </c>
      <c r="D54" s="78">
        <f>SUM(D7:D53)-D19-D34-D37</f>
        <v>520329718</v>
      </c>
      <c r="E54" s="78">
        <f>SUM(E7:E53)-E19-E34-E37</f>
        <v>73504309.00000001</v>
      </c>
      <c r="F54" s="78">
        <f>SUM(F7:F53)-F19-F34-F37</f>
        <v>69077127437</v>
      </c>
      <c r="G54" s="78">
        <f>SUM(G7:G53)-G19-G34-G37</f>
        <v>10300362719</v>
      </c>
      <c r="H54" s="70">
        <f t="shared" si="0"/>
        <v>3623854131.2380652</v>
      </c>
      <c r="I54" s="79"/>
      <c r="J54" s="62"/>
    </row>
    <row r="55" spans="1:2" ht="12.75">
      <c r="A55" s="104"/>
      <c r="B55" s="104"/>
    </row>
    <row r="56" spans="1:8" ht="12.75">
      <c r="A56" s="35"/>
      <c r="B56" s="35"/>
      <c r="H56" s="105"/>
    </row>
    <row r="57" spans="1:7" ht="12.75">
      <c r="A57" s="35"/>
      <c r="B57" s="35"/>
      <c r="D57" s="105"/>
      <c r="G57" s="105"/>
    </row>
    <row r="58" ht="12.75">
      <c r="E58" s="105"/>
    </row>
  </sheetData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workbookViewId="0" topLeftCell="A1">
      <selection activeCell="D2" sqref="D2"/>
    </sheetView>
  </sheetViews>
  <sheetFormatPr defaultColWidth="9.140625" defaultRowHeight="12.75"/>
  <cols>
    <col min="1" max="2" width="14.00390625" style="5" customWidth="1"/>
    <col min="3" max="3" width="15.00390625" style="10" bestFit="1" customWidth="1"/>
    <col min="4" max="4" width="14.00390625" style="10" customWidth="1"/>
    <col min="5" max="16384" width="9.140625" style="5" customWidth="1"/>
  </cols>
  <sheetData>
    <row r="1" spans="1:4" ht="13.5" customHeight="1">
      <c r="A1" s="4" t="s">
        <v>67</v>
      </c>
      <c r="B1" s="4" t="s">
        <v>68</v>
      </c>
      <c r="C1" s="8" t="s">
        <v>70</v>
      </c>
      <c r="D1" s="8" t="s">
        <v>72</v>
      </c>
    </row>
    <row r="2" spans="1:4" ht="13.5" customHeight="1">
      <c r="A2" s="6" t="s">
        <v>77</v>
      </c>
      <c r="B2" s="6" t="s">
        <v>42</v>
      </c>
      <c r="C2" s="9">
        <v>390362973</v>
      </c>
      <c r="D2" s="9">
        <v>23674553</v>
      </c>
    </row>
    <row r="3" spans="1:4" ht="13.5" customHeight="1">
      <c r="A3" s="6" t="s">
        <v>78</v>
      </c>
      <c r="B3" s="6" t="s">
        <v>43</v>
      </c>
      <c r="C3" s="9">
        <v>297999134</v>
      </c>
      <c r="D3" s="9">
        <v>23011829</v>
      </c>
    </row>
    <row r="4" spans="1:4" ht="13.5" customHeight="1">
      <c r="A4" s="6" t="s">
        <v>79</v>
      </c>
      <c r="B4" s="6" t="s">
        <v>44</v>
      </c>
      <c r="C4" s="9">
        <v>69424827</v>
      </c>
      <c r="D4" s="9">
        <v>11488670</v>
      </c>
    </row>
    <row r="5" spans="1:4" ht="13.5" customHeight="1">
      <c r="A5" s="6" t="s">
        <v>80</v>
      </c>
      <c r="B5" s="6" t="s">
        <v>45</v>
      </c>
      <c r="C5" s="9">
        <v>1651920187</v>
      </c>
      <c r="D5" s="9">
        <v>320042271</v>
      </c>
    </row>
    <row r="6" spans="1:4" ht="13.5" customHeight="1">
      <c r="A6" s="6" t="s">
        <v>81</v>
      </c>
      <c r="B6" s="6" t="s">
        <v>46</v>
      </c>
      <c r="C6" s="9">
        <v>905867612</v>
      </c>
      <c r="D6" s="9">
        <v>198676518</v>
      </c>
    </row>
    <row r="7" spans="1:4" ht="13.5" customHeight="1">
      <c r="A7" s="6" t="s">
        <v>82</v>
      </c>
      <c r="B7" s="6" t="s">
        <v>47</v>
      </c>
      <c r="C7" s="9">
        <v>2514489061</v>
      </c>
      <c r="D7" s="9">
        <v>1210854942</v>
      </c>
    </row>
    <row r="8" spans="1:4" ht="13.5" customHeight="1">
      <c r="A8" s="6" t="s">
        <v>83</v>
      </c>
      <c r="B8" s="6" t="s">
        <v>48</v>
      </c>
      <c r="C8" s="9">
        <v>617172205</v>
      </c>
      <c r="D8" s="9">
        <v>2926964</v>
      </c>
    </row>
    <row r="9" spans="1:4" ht="13.5" customHeight="1">
      <c r="A9" s="6" t="s">
        <v>86</v>
      </c>
      <c r="B9" s="6" t="s">
        <v>49</v>
      </c>
      <c r="C9" s="9">
        <v>469622761</v>
      </c>
      <c r="D9" s="9">
        <v>41463892</v>
      </c>
    </row>
    <row r="10" spans="1:4" ht="13.5" customHeight="1">
      <c r="A10" s="6" t="s">
        <v>87</v>
      </c>
      <c r="B10" s="6" t="s">
        <v>50</v>
      </c>
      <c r="C10" s="9">
        <v>4778955</v>
      </c>
      <c r="D10" s="9">
        <v>133706</v>
      </c>
    </row>
    <row r="11" spans="1:4" ht="13.5" customHeight="1">
      <c r="A11" s="6" t="s">
        <v>88</v>
      </c>
      <c r="B11" s="6" t="s">
        <v>51</v>
      </c>
      <c r="C11" s="9">
        <v>1244467214</v>
      </c>
      <c r="D11" s="9">
        <v>480756754</v>
      </c>
    </row>
    <row r="12" spans="1:4" ht="13.5" customHeight="1">
      <c r="A12" s="6" t="s">
        <v>89</v>
      </c>
      <c r="B12" s="6" t="s">
        <v>52</v>
      </c>
      <c r="C12" s="9">
        <v>309014774</v>
      </c>
      <c r="D12" s="9">
        <v>29588785</v>
      </c>
    </row>
    <row r="13" spans="1:4" ht="13.5" customHeight="1">
      <c r="A13" s="6" t="s">
        <v>90</v>
      </c>
      <c r="B13" s="6" t="s">
        <v>53</v>
      </c>
      <c r="C13" s="9">
        <v>13726837545</v>
      </c>
      <c r="D13" s="9">
        <v>2936195602</v>
      </c>
    </row>
    <row r="14" spans="1:4" ht="13.5" customHeight="1">
      <c r="A14" s="6" t="s">
        <v>91</v>
      </c>
      <c r="B14" s="6" t="s">
        <v>54</v>
      </c>
      <c r="C14" s="9">
        <v>1891855483</v>
      </c>
      <c r="D14" s="9">
        <v>706390721</v>
      </c>
    </row>
    <row r="15" spans="1:4" ht="13.5" customHeight="1">
      <c r="A15" s="6" t="s">
        <v>92</v>
      </c>
      <c r="B15" s="6" t="s">
        <v>55</v>
      </c>
      <c r="C15" s="9">
        <v>5521000835</v>
      </c>
      <c r="D15" s="9">
        <v>954465956</v>
      </c>
    </row>
    <row r="16" spans="1:4" ht="13.5" customHeight="1">
      <c r="A16" s="6" t="s">
        <v>93</v>
      </c>
      <c r="B16" s="6" t="s">
        <v>56</v>
      </c>
      <c r="C16" s="9">
        <v>2250371070</v>
      </c>
      <c r="D16" s="9">
        <v>308665143</v>
      </c>
    </row>
    <row r="17" spans="1:4" ht="13.5" customHeight="1">
      <c r="A17" s="6" t="s">
        <v>94</v>
      </c>
      <c r="B17" s="6" t="s">
        <v>57</v>
      </c>
      <c r="C17" s="9">
        <v>340197412</v>
      </c>
      <c r="D17" s="9">
        <v>50056549</v>
      </c>
    </row>
    <row r="18" spans="1:4" ht="13.5" customHeight="1">
      <c r="A18" s="6" t="s">
        <v>95</v>
      </c>
      <c r="B18" s="6" t="s">
        <v>58</v>
      </c>
      <c r="C18" s="9">
        <v>96932451</v>
      </c>
      <c r="D18" s="9">
        <v>12348283</v>
      </c>
    </row>
    <row r="19" spans="1:4" ht="13.5" customHeight="1">
      <c r="A19" s="6" t="s">
        <v>96</v>
      </c>
      <c r="B19" s="6" t="s">
        <v>59</v>
      </c>
      <c r="C19" s="9">
        <v>154893995</v>
      </c>
      <c r="D19" s="9">
        <v>18200799</v>
      </c>
    </row>
    <row r="20" spans="1:4" ht="13.5" customHeight="1">
      <c r="A20" s="6" t="s">
        <v>97</v>
      </c>
      <c r="B20" s="6" t="s">
        <v>60</v>
      </c>
      <c r="C20" s="9">
        <v>129825762</v>
      </c>
      <c r="D20" s="9">
        <v>14225926</v>
      </c>
    </row>
    <row r="21" spans="1:4" ht="13.5" customHeight="1">
      <c r="A21" s="6" t="s">
        <v>98</v>
      </c>
      <c r="B21" s="6" t="s">
        <v>61</v>
      </c>
      <c r="C21" s="9">
        <v>476215409</v>
      </c>
      <c r="D21" s="9">
        <v>45464017</v>
      </c>
    </row>
    <row r="22" spans="1:4" ht="13.5" customHeight="1">
      <c r="A22" s="6" t="s">
        <v>99</v>
      </c>
      <c r="B22" s="6" t="s">
        <v>62</v>
      </c>
      <c r="C22" s="9">
        <v>6633691</v>
      </c>
      <c r="D22" s="9">
        <v>805207</v>
      </c>
    </row>
    <row r="23" spans="1:4" ht="13.5" customHeight="1">
      <c r="A23" s="6" t="s">
        <v>100</v>
      </c>
      <c r="B23" s="6" t="s">
        <v>63</v>
      </c>
      <c r="C23" s="9">
        <v>30202964</v>
      </c>
      <c r="D23" s="9">
        <v>2162724</v>
      </c>
    </row>
    <row r="24" spans="1:4" ht="13.5" customHeight="1">
      <c r="A24" s="6" t="s">
        <v>101</v>
      </c>
      <c r="B24" s="6" t="s">
        <v>64</v>
      </c>
      <c r="C24" s="9">
        <v>22275030</v>
      </c>
      <c r="D24" s="9">
        <v>535104</v>
      </c>
    </row>
    <row r="25" spans="1:4" ht="13.5" customHeight="1">
      <c r="A25" s="6" t="s">
        <v>102</v>
      </c>
      <c r="B25" s="6" t="s">
        <v>65</v>
      </c>
      <c r="C25" s="9">
        <v>674067299</v>
      </c>
      <c r="D25" s="9">
        <v>28059158</v>
      </c>
    </row>
    <row r="26" spans="1:4" ht="13.5" customHeight="1">
      <c r="A26" s="6" t="s">
        <v>103</v>
      </c>
      <c r="B26" s="6" t="s">
        <v>66</v>
      </c>
      <c r="C26" s="9">
        <v>63256933903</v>
      </c>
      <c r="D26" s="9">
        <v>9414008703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workbookViewId="0" topLeftCell="A1">
      <selection activeCell="A1" sqref="A1"/>
    </sheetView>
  </sheetViews>
  <sheetFormatPr defaultColWidth="9.140625" defaultRowHeight="12.75"/>
  <cols>
    <col min="1" max="4" width="14.00390625" style="5" customWidth="1"/>
    <col min="5" max="16384" width="9.140625" style="5" customWidth="1"/>
  </cols>
  <sheetData>
    <row r="1" spans="1:4" ht="13.5" customHeight="1">
      <c r="A1" s="4" t="s">
        <v>67</v>
      </c>
      <c r="B1" s="4" t="s">
        <v>68</v>
      </c>
      <c r="C1" s="4" t="s">
        <v>69</v>
      </c>
      <c r="D1" s="4" t="s">
        <v>71</v>
      </c>
    </row>
    <row r="2" spans="1:4" ht="13.5" customHeight="1">
      <c r="A2" s="6" t="s">
        <v>77</v>
      </c>
      <c r="B2" s="6" t="s">
        <v>42</v>
      </c>
      <c r="C2" s="7">
        <v>328520405</v>
      </c>
      <c r="D2" s="7">
        <v>11456260</v>
      </c>
    </row>
    <row r="3" spans="1:4" ht="13.5" customHeight="1">
      <c r="A3" s="6" t="s">
        <v>78</v>
      </c>
      <c r="B3" s="6" t="s">
        <v>43</v>
      </c>
      <c r="C3" s="7">
        <v>259507042</v>
      </c>
      <c r="D3" s="7">
        <v>19289238</v>
      </c>
    </row>
    <row r="4" spans="1:4" ht="13.5" customHeight="1">
      <c r="A4" s="6" t="s">
        <v>79</v>
      </c>
      <c r="B4" s="6" t="s">
        <v>44</v>
      </c>
      <c r="C4" s="7">
        <v>69115336</v>
      </c>
      <c r="D4" s="7">
        <v>7560457</v>
      </c>
    </row>
    <row r="5" spans="1:4" ht="13.5" customHeight="1">
      <c r="A5" s="6" t="s">
        <v>80</v>
      </c>
      <c r="B5" s="6" t="s">
        <v>45</v>
      </c>
      <c r="C5" s="7">
        <v>1728920108</v>
      </c>
      <c r="D5" s="7">
        <v>170422176</v>
      </c>
    </row>
    <row r="6" spans="1:4" ht="13.5" customHeight="1">
      <c r="A6" s="6" t="s">
        <v>81</v>
      </c>
      <c r="B6" s="6" t="s">
        <v>46</v>
      </c>
      <c r="C6" s="7">
        <v>855920142</v>
      </c>
      <c r="D6" s="7">
        <v>118740658</v>
      </c>
    </row>
    <row r="7" spans="1:4" ht="13.5" customHeight="1">
      <c r="A7" s="6" t="s">
        <v>82</v>
      </c>
      <c r="B7" s="6" t="s">
        <v>47</v>
      </c>
      <c r="C7" s="7">
        <v>708969604</v>
      </c>
      <c r="D7" s="7">
        <v>513745132</v>
      </c>
    </row>
    <row r="8" spans="1:4" ht="13.5" customHeight="1">
      <c r="A8" s="6" t="s">
        <v>83</v>
      </c>
      <c r="B8" s="6" t="s">
        <v>48</v>
      </c>
      <c r="C8" s="7">
        <v>69405813</v>
      </c>
      <c r="D8" s="7">
        <v>126167</v>
      </c>
    </row>
    <row r="9" spans="1:4" ht="13.5" customHeight="1">
      <c r="A9" s="6" t="s">
        <v>86</v>
      </c>
      <c r="B9" s="6" t="s">
        <v>49</v>
      </c>
      <c r="C9" s="7">
        <v>478297767</v>
      </c>
      <c r="D9" s="7">
        <v>29328825</v>
      </c>
    </row>
    <row r="10" spans="1:4" ht="13.5" customHeight="1">
      <c r="A10" s="6" t="s">
        <v>88</v>
      </c>
      <c r="B10" s="6" t="s">
        <v>51</v>
      </c>
      <c r="C10" s="7">
        <v>390310076</v>
      </c>
      <c r="D10" s="7">
        <v>232225198</v>
      </c>
    </row>
    <row r="11" spans="1:4" ht="13.5" customHeight="1">
      <c r="A11" s="6"/>
      <c r="B11" s="6"/>
      <c r="C11" s="7">
        <v>165791858.5022478</v>
      </c>
      <c r="D11" s="7">
        <v>98642206.63233013</v>
      </c>
    </row>
    <row r="12" spans="1:4" ht="13.5" customHeight="1">
      <c r="A12" s="6"/>
      <c r="B12" s="6"/>
      <c r="C12" s="7">
        <v>224518217.4977522</v>
      </c>
      <c r="D12" s="7">
        <v>133582991.36766985</v>
      </c>
    </row>
    <row r="13" spans="1:4" ht="13.5" customHeight="1">
      <c r="A13" s="6" t="s">
        <v>89</v>
      </c>
      <c r="B13" s="6" t="s">
        <v>52</v>
      </c>
      <c r="C13" s="7">
        <v>160729184</v>
      </c>
      <c r="D13" s="7">
        <v>10789596</v>
      </c>
    </row>
    <row r="14" spans="1:4" ht="13.5" customHeight="1">
      <c r="A14" s="6" t="s">
        <v>90</v>
      </c>
      <c r="B14" s="6" t="s">
        <v>53</v>
      </c>
      <c r="C14" s="7">
        <v>4904885001</v>
      </c>
      <c r="D14" s="7">
        <v>1605077066</v>
      </c>
    </row>
    <row r="15" spans="1:4" ht="13.5" customHeight="1">
      <c r="A15" s="6"/>
      <c r="B15" s="6"/>
      <c r="C15" s="7">
        <v>3508570608.7161446</v>
      </c>
      <c r="D15" s="7">
        <v>1148146433.064954</v>
      </c>
    </row>
    <row r="16" spans="1:4" ht="13.5" customHeight="1">
      <c r="A16" s="6"/>
      <c r="B16" s="6"/>
      <c r="C16" s="7">
        <v>1396314392.2838554</v>
      </c>
      <c r="D16" s="7">
        <v>456930632.935046</v>
      </c>
    </row>
    <row r="17" spans="1:4" ht="13.5" customHeight="1">
      <c r="A17" s="6" t="s">
        <v>91</v>
      </c>
      <c r="B17" s="6" t="s">
        <v>54</v>
      </c>
      <c r="C17" s="7">
        <v>565742101</v>
      </c>
      <c r="D17" s="7">
        <v>308079913</v>
      </c>
    </row>
    <row r="18" spans="1:4" ht="13.5" customHeight="1">
      <c r="A18" s="6"/>
      <c r="B18" s="6"/>
      <c r="C18" s="7">
        <v>538520517.0638244</v>
      </c>
      <c r="D18" s="7">
        <v>293256156.3873042</v>
      </c>
    </row>
    <row r="19" spans="1:4" ht="13.5" customHeight="1">
      <c r="A19" s="6"/>
      <c r="B19" s="6"/>
      <c r="C19" s="7">
        <v>27221583.936175607</v>
      </c>
      <c r="D19" s="7">
        <v>14823756.612695824</v>
      </c>
    </row>
    <row r="20" spans="1:4" ht="13.5" customHeight="1">
      <c r="A20" s="6" t="s">
        <v>92</v>
      </c>
      <c r="B20" s="6" t="s">
        <v>55</v>
      </c>
      <c r="C20" s="7">
        <v>5790476088</v>
      </c>
      <c r="D20" s="7">
        <v>486281954</v>
      </c>
    </row>
    <row r="21" spans="1:4" ht="13.5" customHeight="1">
      <c r="A21" s="6" t="s">
        <v>93</v>
      </c>
      <c r="B21" s="6" t="s">
        <v>56</v>
      </c>
      <c r="C21" s="7">
        <v>1185781348</v>
      </c>
      <c r="D21" s="7">
        <v>172569525</v>
      </c>
    </row>
    <row r="22" spans="1:4" ht="13.5" customHeight="1">
      <c r="A22" s="6" t="s">
        <v>94</v>
      </c>
      <c r="B22" s="6" t="s">
        <v>57</v>
      </c>
      <c r="C22" s="7">
        <v>4463490078</v>
      </c>
      <c r="D22" s="7">
        <v>57936994</v>
      </c>
    </row>
    <row r="23" spans="1:4" ht="13.5" customHeight="1">
      <c r="A23" s="6" t="s">
        <v>95</v>
      </c>
      <c r="B23" s="6" t="s">
        <v>58</v>
      </c>
      <c r="C23" s="7">
        <v>322693342</v>
      </c>
      <c r="D23" s="7">
        <v>7668209</v>
      </c>
    </row>
    <row r="24" spans="1:4" ht="13.5" customHeight="1">
      <c r="A24" s="6" t="s">
        <v>96</v>
      </c>
      <c r="B24" s="6" t="s">
        <v>59</v>
      </c>
      <c r="C24" s="7">
        <v>83277650</v>
      </c>
      <c r="D24" s="7">
        <v>16285993</v>
      </c>
    </row>
    <row r="25" spans="1:4" ht="13.5" customHeight="1">
      <c r="A25" s="6" t="s">
        <v>97</v>
      </c>
      <c r="B25" s="6" t="s">
        <v>60</v>
      </c>
      <c r="C25" s="7">
        <v>63587833</v>
      </c>
      <c r="D25" s="7">
        <v>6105840</v>
      </c>
    </row>
    <row r="26" spans="1:4" ht="13.5" customHeight="1">
      <c r="A26" s="6" t="s">
        <v>98</v>
      </c>
      <c r="B26" s="6" t="s">
        <v>61</v>
      </c>
      <c r="C26" s="7">
        <v>348971768</v>
      </c>
      <c r="D26" s="7">
        <v>61911217</v>
      </c>
    </row>
    <row r="27" spans="1:4" ht="13.5" customHeight="1">
      <c r="A27" s="6" t="s">
        <v>99</v>
      </c>
      <c r="B27" s="6" t="s">
        <v>62</v>
      </c>
      <c r="C27" s="7">
        <v>4615204</v>
      </c>
      <c r="D27" s="7">
        <v>845796</v>
      </c>
    </row>
    <row r="28" spans="1:4" ht="13.5" customHeight="1">
      <c r="A28" s="6" t="s">
        <v>100</v>
      </c>
      <c r="B28" s="6" t="s">
        <v>63</v>
      </c>
      <c r="C28" s="7">
        <v>15440782</v>
      </c>
      <c r="D28" s="7">
        <v>926152</v>
      </c>
    </row>
    <row r="29" spans="1:4" ht="13.5" customHeight="1">
      <c r="A29" s="6" t="s">
        <v>101</v>
      </c>
      <c r="B29" s="6" t="s">
        <v>64</v>
      </c>
      <c r="C29" s="7">
        <v>31930110</v>
      </c>
      <c r="D29" s="7">
        <v>81519</v>
      </c>
    </row>
    <row r="30" spans="1:4" ht="13.5" customHeight="1">
      <c r="A30" s="6" t="s">
        <v>102</v>
      </c>
      <c r="B30" s="6" t="s">
        <v>65</v>
      </c>
      <c r="C30" s="7">
        <v>277579272</v>
      </c>
      <c r="D30" s="7">
        <v>4526369</v>
      </c>
    </row>
    <row r="31" spans="1:4" ht="13.5" customHeight="1">
      <c r="A31" s="6" t="s">
        <v>103</v>
      </c>
      <c r="B31" s="6" t="s">
        <v>66</v>
      </c>
      <c r="C31" s="7">
        <v>33838496865</v>
      </c>
      <c r="D31" s="7">
        <v>4802247199</v>
      </c>
    </row>
    <row r="32" spans="3:4" ht="12.75">
      <c r="C32" s="5">
        <f>SUM(C2:C30)-C10-C14-C17</f>
        <v>23108166054</v>
      </c>
      <c r="D32" s="5">
        <f>SUM(D2:D30)-D10-D14-D17</f>
        <v>3841980254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workbookViewId="0" topLeftCell="A1">
      <selection activeCell="C1" sqref="C1"/>
    </sheetView>
  </sheetViews>
  <sheetFormatPr defaultColWidth="9.140625" defaultRowHeight="12.75"/>
  <cols>
    <col min="1" max="10" width="14.00390625" style="5" customWidth="1"/>
    <col min="11" max="16384" width="9.140625" style="5" customWidth="1"/>
  </cols>
  <sheetData>
    <row r="1" spans="1:10" ht="13.5" customHeight="1">
      <c r="A1" s="4" t="s">
        <v>67</v>
      </c>
      <c r="B1" s="4" t="s">
        <v>68</v>
      </c>
      <c r="C1" s="4" t="s">
        <v>69</v>
      </c>
      <c r="D1" s="4" t="s">
        <v>70</v>
      </c>
      <c r="E1" s="4" t="s">
        <v>71</v>
      </c>
      <c r="F1" s="4" t="s">
        <v>72</v>
      </c>
      <c r="G1" s="4" t="s">
        <v>73</v>
      </c>
      <c r="H1" s="4" t="s">
        <v>74</v>
      </c>
      <c r="I1" s="4" t="s">
        <v>75</v>
      </c>
      <c r="J1" s="4" t="s">
        <v>76</v>
      </c>
    </row>
    <row r="2" spans="1:10" ht="13.5" customHeight="1">
      <c r="A2" s="6" t="s">
        <v>77</v>
      </c>
      <c r="B2" s="6" t="s">
        <v>42</v>
      </c>
      <c r="C2" s="7">
        <v>328520405</v>
      </c>
      <c r="D2" s="7">
        <v>390362973</v>
      </c>
      <c r="E2" s="7">
        <v>11456260</v>
      </c>
      <c r="F2" s="7">
        <v>23674553</v>
      </c>
      <c r="G2" s="7">
        <v>330472292</v>
      </c>
      <c r="H2" s="7">
        <v>359516155</v>
      </c>
      <c r="I2" s="7">
        <v>14130261</v>
      </c>
      <c r="J2" s="7">
        <v>22110229</v>
      </c>
    </row>
    <row r="3" spans="1:10" ht="13.5" customHeight="1">
      <c r="A3" s="6" t="s">
        <v>78</v>
      </c>
      <c r="B3" s="6" t="s">
        <v>43</v>
      </c>
      <c r="C3" s="7">
        <v>259507042</v>
      </c>
      <c r="D3" s="7">
        <v>297999134</v>
      </c>
      <c r="E3" s="7">
        <v>19289238</v>
      </c>
      <c r="F3" s="7">
        <v>23011829</v>
      </c>
      <c r="G3" s="7">
        <v>207283263</v>
      </c>
      <c r="H3" s="7">
        <v>224697370</v>
      </c>
      <c r="I3" s="7">
        <v>20614605</v>
      </c>
      <c r="J3" s="7">
        <v>18695538</v>
      </c>
    </row>
    <row r="4" spans="1:10" ht="13.5" customHeight="1">
      <c r="A4" s="6" t="s">
        <v>79</v>
      </c>
      <c r="B4" s="6" t="s">
        <v>44</v>
      </c>
      <c r="C4" s="7">
        <v>69115336</v>
      </c>
      <c r="D4" s="7">
        <v>69424827</v>
      </c>
      <c r="E4" s="7">
        <v>7560457</v>
      </c>
      <c r="F4" s="7">
        <v>11488670</v>
      </c>
      <c r="G4" s="7">
        <v>86951863</v>
      </c>
      <c r="H4" s="7">
        <v>63919339</v>
      </c>
      <c r="I4" s="7">
        <v>9085702</v>
      </c>
      <c r="J4" s="7">
        <v>12283591</v>
      </c>
    </row>
    <row r="5" spans="1:10" ht="13.5" customHeight="1">
      <c r="A5" s="6" t="s">
        <v>80</v>
      </c>
      <c r="B5" s="6" t="s">
        <v>45</v>
      </c>
      <c r="C5" s="7">
        <v>1728920108</v>
      </c>
      <c r="D5" s="7">
        <v>1651920187</v>
      </c>
      <c r="E5" s="7">
        <v>170422176</v>
      </c>
      <c r="F5" s="7">
        <v>320042271</v>
      </c>
      <c r="G5" s="7">
        <v>3575626103</v>
      </c>
      <c r="H5" s="7">
        <v>2419177639</v>
      </c>
      <c r="I5" s="7">
        <v>237361362</v>
      </c>
      <c r="J5" s="7">
        <v>310117314</v>
      </c>
    </row>
    <row r="6" spans="1:10" ht="13.5" customHeight="1">
      <c r="A6" s="6" t="s">
        <v>81</v>
      </c>
      <c r="B6" s="6" t="s">
        <v>46</v>
      </c>
      <c r="C6" s="7">
        <v>855920142</v>
      </c>
      <c r="D6" s="7">
        <v>905867612</v>
      </c>
      <c r="E6" s="7">
        <v>118740658</v>
      </c>
      <c r="F6" s="7">
        <v>198676518</v>
      </c>
      <c r="G6" s="7">
        <v>926137158</v>
      </c>
      <c r="H6" s="7">
        <v>915017162</v>
      </c>
      <c r="I6" s="7">
        <v>116743336</v>
      </c>
      <c r="J6" s="7">
        <v>165309072</v>
      </c>
    </row>
    <row r="7" spans="1:10" ht="13.5" customHeight="1">
      <c r="A7" s="6" t="s">
        <v>82</v>
      </c>
      <c r="B7" s="6" t="s">
        <v>47</v>
      </c>
      <c r="C7" s="7">
        <v>708969604</v>
      </c>
      <c r="D7" s="7">
        <v>2514489061</v>
      </c>
      <c r="E7" s="7">
        <v>513745132</v>
      </c>
      <c r="F7" s="7">
        <v>1210854942</v>
      </c>
      <c r="G7" s="7">
        <v>761248227</v>
      </c>
      <c r="H7" s="7">
        <v>2507270494</v>
      </c>
      <c r="I7" s="7">
        <v>604574253</v>
      </c>
      <c r="J7" s="7">
        <v>1163763467</v>
      </c>
    </row>
    <row r="8" spans="1:10" ht="13.5" customHeight="1">
      <c r="A8" s="6" t="s">
        <v>83</v>
      </c>
      <c r="B8" s="6" t="s">
        <v>48</v>
      </c>
      <c r="C8" s="7">
        <v>69405813</v>
      </c>
      <c r="D8" s="7">
        <v>617172205</v>
      </c>
      <c r="E8" s="7">
        <v>126167</v>
      </c>
      <c r="F8" s="7">
        <v>2926964</v>
      </c>
      <c r="G8" s="7">
        <v>98679819</v>
      </c>
      <c r="H8" s="7">
        <v>578820799</v>
      </c>
      <c r="I8" s="7">
        <v>2770863</v>
      </c>
      <c r="J8" s="7">
        <v>4868377</v>
      </c>
    </row>
    <row r="9" spans="1:10" ht="13.5" customHeight="1">
      <c r="A9" s="6" t="s">
        <v>84</v>
      </c>
      <c r="B9" s="6" t="s">
        <v>85</v>
      </c>
      <c r="C9" s="7">
        <v>148844214</v>
      </c>
      <c r="D9" s="7">
        <v>197366195</v>
      </c>
      <c r="E9" s="7">
        <v>12903801</v>
      </c>
      <c r="F9" s="7">
        <v>15096864</v>
      </c>
      <c r="G9" s="7">
        <v>201465514</v>
      </c>
      <c r="H9" s="7">
        <v>187157851</v>
      </c>
      <c r="I9" s="7">
        <v>12163181</v>
      </c>
      <c r="J9" s="7">
        <v>11921564</v>
      </c>
    </row>
    <row r="10" spans="1:10" ht="13.5" customHeight="1">
      <c r="A10" s="6" t="s">
        <v>86</v>
      </c>
      <c r="B10" s="6" t="s">
        <v>49</v>
      </c>
      <c r="C10" s="7">
        <v>478297767</v>
      </c>
      <c r="D10" s="7">
        <v>469622761</v>
      </c>
      <c r="E10" s="7">
        <v>29328825</v>
      </c>
      <c r="F10" s="7">
        <v>41463892</v>
      </c>
      <c r="G10" s="7">
        <v>570349777</v>
      </c>
      <c r="H10" s="7">
        <v>504994306</v>
      </c>
      <c r="I10" s="7">
        <v>31867875</v>
      </c>
      <c r="J10" s="7">
        <v>39404313</v>
      </c>
    </row>
    <row r="11" spans="1:10" ht="13.5" customHeight="1">
      <c r="A11" s="6" t="s">
        <v>87</v>
      </c>
      <c r="B11" s="6" t="s">
        <v>50</v>
      </c>
      <c r="C11" s="7">
        <v>-3205187</v>
      </c>
      <c r="D11" s="7">
        <v>4778955</v>
      </c>
      <c r="E11" s="7">
        <v>-115977</v>
      </c>
      <c r="F11" s="7">
        <v>133706</v>
      </c>
      <c r="G11" s="7">
        <v>-4282768</v>
      </c>
      <c r="H11" s="7">
        <v>7652884</v>
      </c>
      <c r="I11" s="7">
        <v>-463552</v>
      </c>
      <c r="J11" s="7">
        <v>292568</v>
      </c>
    </row>
    <row r="12" spans="1:10" ht="13.5" customHeight="1">
      <c r="A12" s="6" t="s">
        <v>88</v>
      </c>
      <c r="B12" s="6" t="s">
        <v>51</v>
      </c>
      <c r="C12" s="7">
        <v>390310076</v>
      </c>
      <c r="D12" s="7">
        <v>1244467214</v>
      </c>
      <c r="E12" s="7">
        <v>232225198</v>
      </c>
      <c r="F12" s="7">
        <v>480756754</v>
      </c>
      <c r="G12" s="7">
        <v>412212688</v>
      </c>
      <c r="H12" s="7">
        <v>1153784187</v>
      </c>
      <c r="I12" s="7">
        <v>259194339</v>
      </c>
      <c r="J12" s="7">
        <v>466871469</v>
      </c>
    </row>
    <row r="13" spans="1:10" ht="13.5" customHeight="1">
      <c r="A13" s="6" t="s">
        <v>89</v>
      </c>
      <c r="B13" s="6" t="s">
        <v>52</v>
      </c>
      <c r="C13" s="7">
        <v>160729184</v>
      </c>
      <c r="D13" s="7">
        <v>309014774</v>
      </c>
      <c r="E13" s="7">
        <v>10789596</v>
      </c>
      <c r="F13" s="7">
        <v>29588785</v>
      </c>
      <c r="G13" s="7">
        <v>219949666</v>
      </c>
      <c r="H13" s="7">
        <v>267736631</v>
      </c>
      <c r="I13" s="7">
        <v>40124170</v>
      </c>
      <c r="J13" s="7">
        <v>47713269</v>
      </c>
    </row>
    <row r="14" spans="1:10" ht="13.5" customHeight="1">
      <c r="A14" s="6" t="s">
        <v>90</v>
      </c>
      <c r="B14" s="6" t="s">
        <v>53</v>
      </c>
      <c r="C14" s="7">
        <v>4904885001</v>
      </c>
      <c r="D14" s="7">
        <v>13726837545</v>
      </c>
      <c r="E14" s="7">
        <v>1605077066</v>
      </c>
      <c r="F14" s="7">
        <v>2936195602</v>
      </c>
      <c r="G14" s="7">
        <v>4539752384</v>
      </c>
      <c r="H14" s="7">
        <v>11698623208</v>
      </c>
      <c r="I14" s="7">
        <v>1142186739</v>
      </c>
      <c r="J14" s="7">
        <v>2382358161</v>
      </c>
    </row>
    <row r="15" spans="1:10" ht="13.5" customHeight="1">
      <c r="A15" s="6" t="s">
        <v>91</v>
      </c>
      <c r="B15" s="6" t="s">
        <v>54</v>
      </c>
      <c r="C15" s="7">
        <v>565742101</v>
      </c>
      <c r="D15" s="7">
        <v>1891855483</v>
      </c>
      <c r="E15" s="7">
        <v>308079913</v>
      </c>
      <c r="F15" s="7">
        <v>706390721</v>
      </c>
      <c r="G15" s="7">
        <v>368489505</v>
      </c>
      <c r="H15" s="7">
        <v>1651420856</v>
      </c>
      <c r="I15" s="7">
        <v>220900828</v>
      </c>
      <c r="J15" s="7">
        <v>612857552</v>
      </c>
    </row>
    <row r="16" spans="1:10" ht="13.5" customHeight="1">
      <c r="A16" s="6" t="s">
        <v>92</v>
      </c>
      <c r="B16" s="6" t="s">
        <v>55</v>
      </c>
      <c r="C16" s="7">
        <v>5790476088</v>
      </c>
      <c r="D16" s="7">
        <v>5521000835</v>
      </c>
      <c r="E16" s="7">
        <v>486281954</v>
      </c>
      <c r="F16" s="7">
        <v>954465956</v>
      </c>
      <c r="G16" s="7">
        <v>6033585128</v>
      </c>
      <c r="H16" s="7">
        <v>5408904840</v>
      </c>
      <c r="I16" s="7">
        <v>553586740</v>
      </c>
      <c r="J16" s="7">
        <v>936274370</v>
      </c>
    </row>
    <row r="17" spans="1:10" ht="13.5" customHeight="1">
      <c r="A17" s="6" t="s">
        <v>93</v>
      </c>
      <c r="B17" s="6" t="s">
        <v>56</v>
      </c>
      <c r="C17" s="7">
        <v>1185781348</v>
      </c>
      <c r="D17" s="7">
        <v>2250371070</v>
      </c>
      <c r="E17" s="7">
        <v>172569525</v>
      </c>
      <c r="F17" s="7">
        <v>308665143</v>
      </c>
      <c r="G17" s="7">
        <v>1270112374</v>
      </c>
      <c r="H17" s="7">
        <v>2099608872</v>
      </c>
      <c r="I17" s="7">
        <v>174865596</v>
      </c>
      <c r="J17" s="7">
        <v>279754099</v>
      </c>
    </row>
    <row r="18" spans="1:10" ht="13.5" customHeight="1">
      <c r="A18" s="6" t="s">
        <v>94</v>
      </c>
      <c r="B18" s="6" t="s">
        <v>57</v>
      </c>
      <c r="C18" s="7">
        <v>4463490078</v>
      </c>
      <c r="D18" s="7">
        <v>340197412</v>
      </c>
      <c r="E18" s="7">
        <v>57936994</v>
      </c>
      <c r="F18" s="7">
        <v>50056549</v>
      </c>
      <c r="G18" s="7">
        <v>4457958357</v>
      </c>
      <c r="H18" s="7">
        <v>349294080</v>
      </c>
      <c r="I18" s="7">
        <v>92362306</v>
      </c>
      <c r="J18" s="7">
        <v>45696503</v>
      </c>
    </row>
    <row r="19" spans="1:10" ht="13.5" customHeight="1">
      <c r="A19" s="6" t="s">
        <v>95</v>
      </c>
      <c r="B19" s="6" t="s">
        <v>58</v>
      </c>
      <c r="C19" s="7">
        <v>322693342</v>
      </c>
      <c r="D19" s="7">
        <v>96932451</v>
      </c>
      <c r="E19" s="7">
        <v>7668209</v>
      </c>
      <c r="F19" s="7">
        <v>12348283</v>
      </c>
      <c r="G19" s="7">
        <v>358610967</v>
      </c>
      <c r="H19" s="7">
        <v>118063957</v>
      </c>
      <c r="I19" s="7">
        <v>11091957</v>
      </c>
      <c r="J19" s="7">
        <v>13211648</v>
      </c>
    </row>
    <row r="20" spans="1:10" ht="13.5" customHeight="1">
      <c r="A20" s="6" t="s">
        <v>96</v>
      </c>
      <c r="B20" s="6" t="s">
        <v>59</v>
      </c>
      <c r="C20" s="7">
        <v>83277650</v>
      </c>
      <c r="D20" s="7">
        <v>154893995</v>
      </c>
      <c r="E20" s="7">
        <v>16285993</v>
      </c>
      <c r="F20" s="7">
        <v>18200799</v>
      </c>
      <c r="G20" s="7">
        <v>101877874</v>
      </c>
      <c r="H20" s="7">
        <v>140003589</v>
      </c>
      <c r="I20" s="7">
        <v>16770297</v>
      </c>
      <c r="J20" s="7">
        <v>16963729</v>
      </c>
    </row>
    <row r="21" spans="1:10" ht="13.5" customHeight="1">
      <c r="A21" s="6" t="s">
        <v>97</v>
      </c>
      <c r="B21" s="6" t="s">
        <v>60</v>
      </c>
      <c r="C21" s="7">
        <v>63587833</v>
      </c>
      <c r="D21" s="7">
        <v>129825762</v>
      </c>
      <c r="E21" s="7">
        <v>6105840</v>
      </c>
      <c r="F21" s="7">
        <v>14225926</v>
      </c>
      <c r="G21" s="7">
        <v>49194222</v>
      </c>
      <c r="H21" s="7">
        <v>114800965</v>
      </c>
      <c r="I21" s="7">
        <v>4674103</v>
      </c>
      <c r="J21" s="7">
        <v>13169064</v>
      </c>
    </row>
    <row r="22" spans="1:10" ht="13.5" customHeight="1">
      <c r="A22" s="6" t="s">
        <v>98</v>
      </c>
      <c r="B22" s="6" t="s">
        <v>61</v>
      </c>
      <c r="C22" s="7">
        <v>348971768</v>
      </c>
      <c r="D22" s="7">
        <v>476215409</v>
      </c>
      <c r="E22" s="7">
        <v>61911217</v>
      </c>
      <c r="F22" s="7">
        <v>45464017</v>
      </c>
      <c r="G22" s="7">
        <v>251636825</v>
      </c>
      <c r="H22" s="7">
        <v>334564690</v>
      </c>
      <c r="I22" s="7">
        <v>38497985</v>
      </c>
      <c r="J22" s="7">
        <v>38540907</v>
      </c>
    </row>
    <row r="23" spans="1:10" ht="13.5" customHeight="1">
      <c r="A23" s="6" t="s">
        <v>99</v>
      </c>
      <c r="B23" s="6" t="s">
        <v>62</v>
      </c>
      <c r="C23" s="7">
        <v>4615204</v>
      </c>
      <c r="D23" s="7">
        <v>6633691</v>
      </c>
      <c r="E23" s="7">
        <v>845796</v>
      </c>
      <c r="F23" s="7">
        <v>805207</v>
      </c>
      <c r="G23" s="7">
        <v>15000741</v>
      </c>
      <c r="H23" s="7">
        <v>5527362</v>
      </c>
      <c r="I23" s="7">
        <v>195361</v>
      </c>
      <c r="J23" s="7">
        <v>535430</v>
      </c>
    </row>
    <row r="24" spans="1:10" ht="13.5" customHeight="1">
      <c r="A24" s="6" t="s">
        <v>100</v>
      </c>
      <c r="B24" s="6" t="s">
        <v>63</v>
      </c>
      <c r="C24" s="7">
        <v>15440782</v>
      </c>
      <c r="D24" s="7">
        <v>30202964</v>
      </c>
      <c r="E24" s="7">
        <v>926152</v>
      </c>
      <c r="F24" s="7">
        <v>2162724</v>
      </c>
      <c r="G24" s="7">
        <v>19611072</v>
      </c>
      <c r="H24" s="7">
        <v>33577223</v>
      </c>
      <c r="I24" s="7">
        <v>1116994</v>
      </c>
      <c r="J24" s="7">
        <v>2103187</v>
      </c>
    </row>
    <row r="25" spans="1:10" ht="13.5" customHeight="1">
      <c r="A25" s="6" t="s">
        <v>101</v>
      </c>
      <c r="B25" s="6" t="s">
        <v>64</v>
      </c>
      <c r="C25" s="7">
        <v>31930110</v>
      </c>
      <c r="D25" s="7">
        <v>22275030</v>
      </c>
      <c r="E25" s="7">
        <v>81519</v>
      </c>
      <c r="F25" s="7">
        <v>535104</v>
      </c>
      <c r="G25" s="7">
        <v>34167270</v>
      </c>
      <c r="H25" s="7">
        <v>18383616</v>
      </c>
      <c r="I25" s="7">
        <v>329301</v>
      </c>
      <c r="J25" s="7">
        <v>830723</v>
      </c>
    </row>
    <row r="26" spans="1:10" ht="13.5" customHeight="1">
      <c r="A26" s="6" t="s">
        <v>102</v>
      </c>
      <c r="B26" s="6" t="s">
        <v>65</v>
      </c>
      <c r="C26" s="7">
        <v>277579272</v>
      </c>
      <c r="D26" s="7">
        <v>674067299</v>
      </c>
      <c r="E26" s="7">
        <v>4526369</v>
      </c>
      <c r="F26" s="7">
        <v>28059158</v>
      </c>
      <c r="G26" s="7">
        <v>277835370</v>
      </c>
      <c r="H26" s="7">
        <v>580726781</v>
      </c>
      <c r="I26" s="7">
        <v>9029896</v>
      </c>
      <c r="J26" s="7">
        <v>25877833</v>
      </c>
    </row>
    <row r="27" spans="1:10" ht="13.5" customHeight="1">
      <c r="A27" s="6" t="s">
        <v>103</v>
      </c>
      <c r="B27" s="6" t="s">
        <v>66</v>
      </c>
      <c r="C27" s="7">
        <v>33838496865</v>
      </c>
      <c r="D27" s="7">
        <v>63256933903</v>
      </c>
      <c r="E27" s="7">
        <v>4802247199</v>
      </c>
      <c r="F27" s="7">
        <v>9414008703</v>
      </c>
      <c r="G27" s="7">
        <v>36627759238</v>
      </c>
      <c r="H27" s="7">
        <v>57258785838</v>
      </c>
      <c r="I27" s="7">
        <v>4385251565</v>
      </c>
      <c r="J27" s="7">
        <v>8230665669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CSUF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 Ratios 2005</dc:title>
  <dc:subject>CA Reserve Ratios 2005</dc:subject>
  <dc:creator>CDI</dc:creator>
  <cp:keywords/>
  <dc:description/>
  <cp:lastModifiedBy>teruyam</cp:lastModifiedBy>
  <cp:lastPrinted>2007-11-15T16:52:13Z</cp:lastPrinted>
  <dcterms:created xsi:type="dcterms:W3CDTF">2006-09-26T02:28:32Z</dcterms:created>
  <dcterms:modified xsi:type="dcterms:W3CDTF">2007-11-15T16:52:25Z</dcterms:modified>
  <cp:category/>
  <cp:version/>
  <cp:contentType/>
  <cp:contentStatus/>
</cp:coreProperties>
</file>