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20" windowHeight="6090" activeTab="0"/>
  </bookViews>
  <sheets>
    <sheet name="uep_ls _res" sheetId="1" r:id="rId1"/>
    <sheet name="uep_ls" sheetId="2" state="hidden" r:id="rId2"/>
    <sheet name="uep" sheetId="3" state="hidden" r:id="rId3"/>
    <sheet name="reserve ratio" sheetId="4" state="hidden" r:id="rId4"/>
    <sheet name="reserve ratio_rev" sheetId="5" state="hidden" r:id="rId5"/>
  </sheets>
  <definedNames>
    <definedName name="_xlnm.Print_Area" localSheetId="2">'uep'!$A$1:$G$52</definedName>
    <definedName name="_xlnm.Print_Area" localSheetId="1">'uep_ls'!$A$1:$D$54</definedName>
    <definedName name="_xlnm.Print_Area" localSheetId="0">'uep_ls _res'!$A$1:$D$52</definedName>
  </definedNames>
  <calcPr fullCalcOnLoad="1"/>
</workbook>
</file>

<file path=xl/comments1.xml><?xml version="1.0" encoding="utf-8"?>
<comments xmlns="http://schemas.openxmlformats.org/spreadsheetml/2006/main">
  <authors>
    <author>Department of Insurance</author>
  </authors>
  <commentList>
    <comment ref="F1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Department of Insurance</author>
  </authors>
  <commentList>
    <comment ref="F19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Department of Insurance</author>
  </authors>
  <commentList>
    <comment ref="I17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<sst xmlns="http://schemas.openxmlformats.org/spreadsheetml/2006/main" count="411" uniqueCount="140">
  <si>
    <t>2005 SUMMARY OF BY-LINE UNEARNED PREMIUM RESERVE RATIO</t>
  </si>
  <si>
    <t>Two-Year Average Unearned Premium to Earned Premium</t>
  </si>
  <si>
    <t>2005 CA Direct</t>
  </si>
  <si>
    <t>2005 CA UEP</t>
  </si>
  <si>
    <t>2004 CA UEP</t>
  </si>
  <si>
    <t>2-year Avg.</t>
  </si>
  <si>
    <t>UEP RSV</t>
  </si>
  <si>
    <t>Line #</t>
  </si>
  <si>
    <t>Line of Business</t>
  </si>
  <si>
    <t>Earned Premium</t>
  </si>
  <si>
    <t>Reserves</t>
  </si>
  <si>
    <t>Ratio</t>
  </si>
  <si>
    <t>01</t>
  </si>
  <si>
    <t>FIRE</t>
  </si>
  <si>
    <t>02.1</t>
  </si>
  <si>
    <t>ALLIED LINES</t>
  </si>
  <si>
    <t>02.2</t>
  </si>
  <si>
    <t>MP CROP</t>
  </si>
  <si>
    <t>02.3</t>
  </si>
  <si>
    <t>FED FLOOD</t>
  </si>
  <si>
    <t>03</t>
  </si>
  <si>
    <t>FARMOWNER MP</t>
  </si>
  <si>
    <t>04</t>
  </si>
  <si>
    <t>HOMEOWNER MP</t>
  </si>
  <si>
    <t>05.1</t>
  </si>
  <si>
    <t>CMP (N-LIAB)</t>
  </si>
  <si>
    <t>05.2</t>
  </si>
  <si>
    <t>CMP (LIAB)</t>
  </si>
  <si>
    <t>06</t>
  </si>
  <si>
    <t>MORTG GRNTY</t>
  </si>
  <si>
    <t>08</t>
  </si>
  <si>
    <t>OCEAN MRN</t>
  </si>
  <si>
    <t>09</t>
  </si>
  <si>
    <t>INLAND MRN</t>
  </si>
  <si>
    <t>from Best's - Total US PC Industry</t>
  </si>
  <si>
    <t>FIN GRNTY</t>
  </si>
  <si>
    <t>2005 EP</t>
  </si>
  <si>
    <t>2005 UEP</t>
  </si>
  <si>
    <t>2004 UEP</t>
  </si>
  <si>
    <t>MED MAL</t>
  </si>
  <si>
    <t>MED MAL - occurrence</t>
  </si>
  <si>
    <t>MED MAL - claims-made</t>
  </si>
  <si>
    <t>EARTHQUAKE</t>
  </si>
  <si>
    <t>GROUP A&amp;H</t>
  </si>
  <si>
    <t>CR A&amp;H</t>
  </si>
  <si>
    <t>RENEWBL A&amp;H</t>
  </si>
  <si>
    <t>NON-CNCL A&amp;H</t>
  </si>
  <si>
    <t>GRNT RNW A&amp;H</t>
  </si>
  <si>
    <t>NON-RNW RSN</t>
  </si>
  <si>
    <t>OTHR ACC</t>
  </si>
  <si>
    <t>ALL OTHR A&amp;H</t>
  </si>
  <si>
    <t>FD EMP H BFT</t>
  </si>
  <si>
    <t>WORKERS'COMP</t>
  </si>
  <si>
    <t>OTHER LIAB</t>
  </si>
  <si>
    <t>OTHER LIAB - occurrence</t>
  </si>
  <si>
    <t>OTHER LIAB - claims-made</t>
  </si>
  <si>
    <t>PROD LIAB</t>
  </si>
  <si>
    <t>PROD LIAB - occurrence</t>
  </si>
  <si>
    <t>PROD LIAB - claims-made</t>
  </si>
  <si>
    <t>PPA NO-FAULT</t>
  </si>
  <si>
    <t>PPA LIAB</t>
  </si>
  <si>
    <t>CML A NO-FLT</t>
  </si>
  <si>
    <t>COMLA LIAB</t>
  </si>
  <si>
    <t>Data source:</t>
  </si>
  <si>
    <t>PPA PD</t>
  </si>
  <si>
    <t>[1]  Annual Stm - All Insurers</t>
  </si>
  <si>
    <t>COMLA PD</t>
  </si>
  <si>
    <t>[2]  AM Best's Aggregates &amp; Averages - Property-Casualty</t>
  </si>
  <si>
    <t>AIRCRAFT</t>
  </si>
  <si>
    <t xml:space="preserve">       Underwriting &amp; Investment Exhibit - Part 1</t>
  </si>
  <si>
    <t>FIDELITY</t>
  </si>
  <si>
    <t>SURETY</t>
  </si>
  <si>
    <t>BRGLRY THEFT</t>
  </si>
  <si>
    <t>BLR &amp; MCHNRY</t>
  </si>
  <si>
    <t>CREDIT</t>
  </si>
  <si>
    <t>AGG WI</t>
  </si>
  <si>
    <t>TOTAL</t>
  </si>
  <si>
    <t>California Loss Reserve Ratio 2005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</si>
  <si>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</si>
  <si>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</si>
  <si>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</si>
  <si>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</si>
  <si>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</si>
  <si>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</si>
  <si>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</si>
  <si>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</si>
  <si>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</si>
  <si>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</si>
  <si>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 xml:space="preserve">Loss </t>
  </si>
  <si>
    <t>CA Incurred Loss</t>
  </si>
  <si>
    <t>CA DCCE</t>
  </si>
  <si>
    <t>TL IL&amp;DCCE</t>
  </si>
  <si>
    <t>CA Loss Unpaid</t>
  </si>
  <si>
    <t>CA DCCE Unpaid</t>
  </si>
  <si>
    <t>Allocated CA AOE Unpaid</t>
  </si>
  <si>
    <t>ReserveRatio</t>
  </si>
  <si>
    <t>Loss Incurred</t>
  </si>
  <si>
    <t>%</t>
  </si>
  <si>
    <t>[3] = [1] + [2]</t>
  </si>
  <si>
    <t>[6] = [1]([4]+[5])/([2]+[3])</t>
  </si>
  <si>
    <t>[9] = [1]([4]+[5])/([2]+[3])</t>
  </si>
  <si>
    <t>[10] =0.5([4]+[5]+[6]+[7]+[8]+[9])/[3]</t>
  </si>
  <si>
    <t>11</t>
  </si>
  <si>
    <t>MED MAL (OCC)</t>
  </si>
  <si>
    <t>MED MAL (CM)</t>
  </si>
  <si>
    <t>12</t>
  </si>
  <si>
    <t>17</t>
  </si>
  <si>
    <t>OTHER LIAB (OCC)</t>
  </si>
  <si>
    <t>OTHER LIAB (CM)</t>
  </si>
  <si>
    <t>18</t>
  </si>
  <si>
    <t>PROD LIAB (OCC)</t>
  </si>
  <si>
    <t>PROD LIAB (CM)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</si>
  <si>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</si>
  <si>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</si>
  <si>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</si>
  <si>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</si>
  <si>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</si>
  <si>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</si>
  <si>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</si>
  <si>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</si>
  <si>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</si>
  <si>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</si>
  <si>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</si>
  <si>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</si>
  <si>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Data Source: AM Best's Aggregates &amp; Averages - Property Casualty</t>
  </si>
  <si>
    <t xml:space="preserve">                      Annual Statement - Statutory Page 14</t>
  </si>
  <si>
    <t>Note:  Loss Reserve Ratio for Earthquake = 1.00</t>
  </si>
  <si>
    <t>Loss Reserve</t>
  </si>
  <si>
    <t>Reserve Ratio</t>
  </si>
  <si>
    <t>Unearned Premium</t>
  </si>
  <si>
    <t>Unearned Premium Reserve Ratio and Loss Reserve Ratio</t>
  </si>
  <si>
    <t>2005 SUMMARY BY-LINE</t>
  </si>
  <si>
    <t>11.1</t>
  </si>
  <si>
    <t>11.2</t>
  </si>
  <si>
    <t>16</t>
  </si>
  <si>
    <t>WORKERS' COMP</t>
  </si>
  <si>
    <t>17.1</t>
  </si>
  <si>
    <t>17.2</t>
  </si>
  <si>
    <t>18.1</t>
  </si>
  <si>
    <t>18.2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</si>
</sst>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</numFmts>
  <fonts count="31">
    <font>
      <sz val="10"/>
      <color indexed="8"/>
      <name val="Arial"/>
      <family val="0"/>
    </font>
    <font>
      <sz val="6"/>
      <color indexed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lbertus MT"/>
      <family val="1"/>
    </font>
    <font>
      <sz val="12"/>
      <name val="Arial"/>
      <family val="0"/>
    </font>
    <font>
      <b/>
      <sz val="16"/>
      <color indexed="18"/>
      <name val="Albertus MT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6" fontId="7" fillId="0" borderId="1" xfId="0" applyNumberFormat="1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6" fontId="7" fillId="0" borderId="3" xfId="0" applyNumberFormat="1" applyFont="1" applyBorder="1" applyAlignment="1">
      <alignment horizontal="center" vertical="top"/>
    </xf>
    <xf numFmtId="6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5" xfId="23" applyFont="1" applyFill="1" applyBorder="1" applyAlignment="1">
      <alignment horizontal="center" wrapText="1"/>
      <protection/>
    </xf>
    <xf numFmtId="0" fontId="8" fillId="0" borderId="6" xfId="23" applyFont="1" applyFill="1" applyBorder="1" applyAlignment="1">
      <alignment wrapText="1"/>
      <protection/>
    </xf>
    <xf numFmtId="6" fontId="8" fillId="0" borderId="6" xfId="23" applyNumberFormat="1" applyFont="1" applyFill="1" applyBorder="1" applyAlignment="1">
      <alignment horizontal="right" wrapText="1"/>
      <protection/>
    </xf>
    <xf numFmtId="6" fontId="9" fillId="0" borderId="6" xfId="17" applyNumberFormat="1" applyFont="1" applyBorder="1" applyAlignment="1">
      <alignment/>
    </xf>
    <xf numFmtId="2" fontId="7" fillId="0" borderId="6" xfId="1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6" xfId="23" applyFont="1" applyFill="1" applyBorder="1" applyAlignment="1">
      <alignment horizontal="center" wrapText="1"/>
      <protection/>
    </xf>
    <xf numFmtId="0" fontId="8" fillId="0" borderId="5" xfId="23" applyFont="1" applyFill="1" applyBorder="1" applyAlignment="1" quotePrefix="1">
      <alignment horizontal="center" wrapText="1"/>
      <protection/>
    </xf>
    <xf numFmtId="0" fontId="8" fillId="0" borderId="6" xfId="23" applyFont="1" applyFill="1" applyBorder="1" applyAlignment="1" quotePrefix="1">
      <alignment horizont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7" xfId="17" applyNumberFormat="1" applyFont="1" applyBorder="1" applyAlignment="1">
      <alignment horizontal="center"/>
    </xf>
    <xf numFmtId="166" fontId="9" fillId="0" borderId="7" xfId="15" applyNumberFormat="1" applyFont="1" applyBorder="1" applyAlignment="1">
      <alignment/>
    </xf>
    <xf numFmtId="166" fontId="9" fillId="0" borderId="8" xfId="15" applyNumberFormat="1" applyFont="1" applyBorder="1" applyAlignment="1">
      <alignment/>
    </xf>
    <xf numFmtId="166" fontId="9" fillId="0" borderId="9" xfId="15" applyNumberFormat="1" applyFont="1" applyBorder="1" applyAlignment="1">
      <alignment/>
    </xf>
    <xf numFmtId="2" fontId="7" fillId="0" borderId="10" xfId="17" applyNumberFormat="1" applyFont="1" applyBorder="1" applyAlignment="1">
      <alignment horizontal="center"/>
    </xf>
    <xf numFmtId="166" fontId="9" fillId="0" borderId="10" xfId="15" applyNumberFormat="1" applyFont="1" applyBorder="1" applyAlignment="1">
      <alignment/>
    </xf>
    <xf numFmtId="166" fontId="9" fillId="0" borderId="11" xfId="15" applyNumberFormat="1" applyFont="1" applyBorder="1" applyAlignment="1">
      <alignment/>
    </xf>
    <xf numFmtId="166" fontId="9" fillId="0" borderId="12" xfId="15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66" fontId="8" fillId="0" borderId="0" xfId="15" applyNumberFormat="1" applyFont="1" applyAlignment="1">
      <alignment/>
    </xf>
    <xf numFmtId="0" fontId="16" fillId="0" borderId="0" xfId="21" applyFont="1">
      <alignment/>
      <protection/>
    </xf>
    <xf numFmtId="0" fontId="17" fillId="0" borderId="13" xfId="21" applyFont="1" applyBorder="1">
      <alignment/>
      <protection/>
    </xf>
    <xf numFmtId="0" fontId="18" fillId="0" borderId="14" xfId="21" applyFont="1" applyBorder="1">
      <alignment/>
      <protection/>
    </xf>
    <xf numFmtId="166" fontId="18" fillId="0" borderId="14" xfId="15" applyNumberFormat="1" applyFont="1" applyBorder="1" applyAlignment="1">
      <alignment/>
    </xf>
    <xf numFmtId="0" fontId="19" fillId="0" borderId="14" xfId="21" applyFont="1" applyBorder="1" applyAlignment="1">
      <alignment horizontal="center"/>
      <protection/>
    </xf>
    <xf numFmtId="0" fontId="19" fillId="0" borderId="14" xfId="21" applyFont="1" applyBorder="1">
      <alignment/>
      <protection/>
    </xf>
    <xf numFmtId="10" fontId="19" fillId="0" borderId="14" xfId="24" applyNumberFormat="1" applyFont="1" applyBorder="1" applyAlignment="1">
      <alignment horizontal="center"/>
    </xf>
    <xf numFmtId="0" fontId="18" fillId="0" borderId="15" xfId="21" applyFont="1" applyBorder="1">
      <alignment/>
      <protection/>
    </xf>
    <xf numFmtId="0" fontId="17" fillId="0" borderId="0" xfId="21" applyFont="1">
      <alignment/>
      <protection/>
    </xf>
    <xf numFmtId="0" fontId="20" fillId="0" borderId="16" xfId="21" applyFont="1" applyBorder="1">
      <alignment/>
      <protection/>
    </xf>
    <xf numFmtId="0" fontId="21" fillId="0" borderId="0" xfId="21" applyFont="1" applyBorder="1">
      <alignment/>
      <protection/>
    </xf>
    <xf numFmtId="166" fontId="21" fillId="0" borderId="0" xfId="15" applyNumberFormat="1" applyFont="1" applyBorder="1" applyAlignment="1">
      <alignment horizontal="center"/>
    </xf>
    <xf numFmtId="0" fontId="21" fillId="0" borderId="0" xfId="21" applyFont="1" applyBorder="1" applyAlignment="1">
      <alignment horizontal="center"/>
      <protection/>
    </xf>
    <xf numFmtId="10" fontId="21" fillId="0" borderId="0" xfId="24" applyNumberFormat="1" applyFont="1" applyBorder="1" applyAlignment="1">
      <alignment horizontal="center"/>
    </xf>
    <xf numFmtId="0" fontId="19" fillId="0" borderId="0" xfId="21" applyFont="1" applyBorder="1">
      <alignment/>
      <protection/>
    </xf>
    <xf numFmtId="0" fontId="19" fillId="0" borderId="17" xfId="21" applyFont="1" applyBorder="1">
      <alignment/>
      <protection/>
    </xf>
    <xf numFmtId="0" fontId="20" fillId="0" borderId="0" xfId="21" applyFont="1">
      <alignment/>
      <protection/>
    </xf>
    <xf numFmtId="166" fontId="19" fillId="0" borderId="0" xfId="15" applyNumberFormat="1" applyFont="1" applyBorder="1" applyAlignment="1">
      <alignment horizontal="center"/>
    </xf>
    <xf numFmtId="0" fontId="18" fillId="0" borderId="17" xfId="21" applyFont="1" applyBorder="1">
      <alignment/>
      <protection/>
    </xf>
    <xf numFmtId="166" fontId="21" fillId="0" borderId="0" xfId="15" applyNumberFormat="1" applyFont="1" applyBorder="1" applyAlignment="1">
      <alignment horizontal="center" wrapText="1"/>
    </xf>
    <xf numFmtId="0" fontId="21" fillId="0" borderId="0" xfId="21" applyFont="1" applyBorder="1" applyAlignment="1">
      <alignment horizontal="center" wrapText="1"/>
      <protection/>
    </xf>
    <xf numFmtId="10" fontId="21" fillId="0" borderId="0" xfId="24" applyNumberFormat="1" applyFont="1" applyBorder="1" applyAlignment="1">
      <alignment horizontal="center" wrapText="1"/>
    </xf>
    <xf numFmtId="9" fontId="19" fillId="0" borderId="17" xfId="24" applyFont="1" applyBorder="1" applyAlignment="1">
      <alignment horizontal="center"/>
    </xf>
    <xf numFmtId="0" fontId="20" fillId="0" borderId="18" xfId="21" applyFont="1" applyBorder="1">
      <alignment/>
      <protection/>
    </xf>
    <xf numFmtId="0" fontId="19" fillId="0" borderId="19" xfId="21" applyFont="1" applyBorder="1">
      <alignment/>
      <protection/>
    </xf>
    <xf numFmtId="166" fontId="19" fillId="0" borderId="19" xfId="15" applyNumberFormat="1" applyFont="1" applyBorder="1" applyAlignment="1">
      <alignment horizontal="center" wrapText="1"/>
    </xf>
    <xf numFmtId="166" fontId="22" fillId="0" borderId="19" xfId="15" applyNumberFormat="1" applyFont="1" applyBorder="1" applyAlignment="1">
      <alignment horizontal="center"/>
    </xf>
    <xf numFmtId="0" fontId="19" fillId="0" borderId="19" xfId="21" applyFont="1" applyBorder="1" applyAlignment="1">
      <alignment horizontal="center" wrapText="1"/>
      <protection/>
    </xf>
    <xf numFmtId="0" fontId="22" fillId="0" borderId="19" xfId="21" applyFont="1" applyBorder="1">
      <alignment/>
      <protection/>
    </xf>
    <xf numFmtId="10" fontId="23" fillId="0" borderId="19" xfId="24" applyNumberFormat="1" applyFont="1" applyBorder="1" applyAlignment="1">
      <alignment horizontal="center" wrapText="1"/>
    </xf>
    <xf numFmtId="9" fontId="19" fillId="0" borderId="20" xfId="24" applyFont="1" applyBorder="1" applyAlignment="1">
      <alignment horizontal="center"/>
    </xf>
    <xf numFmtId="0" fontId="17" fillId="0" borderId="0" xfId="21" applyFont="1" quotePrefix="1">
      <alignment/>
      <protection/>
    </xf>
    <xf numFmtId="166" fontId="17" fillId="0" borderId="0" xfId="15" applyNumberFormat="1" applyFont="1" applyAlignment="1" quotePrefix="1">
      <alignment/>
    </xf>
    <xf numFmtId="10" fontId="17" fillId="0" borderId="0" xfId="24" applyNumberFormat="1" applyFont="1" applyAlignment="1" quotePrefix="1">
      <alignment/>
    </xf>
    <xf numFmtId="49" fontId="24" fillId="0" borderId="0" xfId="21" applyNumberFormat="1" applyFont="1" applyBorder="1" applyAlignment="1">
      <alignment horizontal="center"/>
      <protection/>
    </xf>
    <xf numFmtId="0" fontId="25" fillId="0" borderId="0" xfId="21" applyFont="1" applyFill="1" applyBorder="1" applyAlignment="1">
      <alignment wrapText="1"/>
      <protection/>
    </xf>
    <xf numFmtId="3" fontId="26" fillId="0" borderId="0" xfId="21" applyNumberFormat="1" applyFont="1" applyFill="1" applyAlignment="1">
      <alignment horizontal="right"/>
      <protection/>
    </xf>
    <xf numFmtId="166" fontId="10" fillId="0" borderId="0" xfId="15" applyNumberFormat="1" applyFont="1" applyFill="1" applyBorder="1" applyAlignment="1">
      <alignment/>
    </xf>
    <xf numFmtId="166" fontId="10" fillId="0" borderId="0" xfId="15" applyNumberFormat="1" applyFont="1" applyFill="1" applyBorder="1" applyAlignment="1">
      <alignment horizontal="right" wrapText="1"/>
    </xf>
    <xf numFmtId="168" fontId="10" fillId="0" borderId="0" xfId="15" applyNumberFormat="1" applyFont="1" applyFill="1" applyBorder="1" applyAlignment="1">
      <alignment/>
    </xf>
    <xf numFmtId="0" fontId="10" fillId="0" borderId="0" xfId="21" applyFont="1">
      <alignment/>
      <protection/>
    </xf>
    <xf numFmtId="166" fontId="10" fillId="0" borderId="0" xfId="15" applyNumberFormat="1" applyFont="1" applyAlignment="1">
      <alignment/>
    </xf>
    <xf numFmtId="43" fontId="10" fillId="0" borderId="0" xfId="21" applyNumberFormat="1" applyFont="1">
      <alignment/>
      <protection/>
    </xf>
    <xf numFmtId="168" fontId="21" fillId="0" borderId="0" xfId="15" applyNumberFormat="1" applyFont="1" applyFill="1" applyBorder="1" applyAlignment="1">
      <alignment/>
    </xf>
    <xf numFmtId="49" fontId="24" fillId="0" borderId="19" xfId="21" applyNumberFormat="1" applyFont="1" applyBorder="1" applyAlignment="1">
      <alignment horizontal="center"/>
      <protection/>
    </xf>
    <xf numFmtId="0" fontId="25" fillId="0" borderId="19" xfId="21" applyFont="1" applyFill="1" applyBorder="1" applyAlignment="1">
      <alignment wrapText="1"/>
      <protection/>
    </xf>
    <xf numFmtId="49" fontId="27" fillId="0" borderId="21" xfId="21" applyNumberFormat="1" applyFont="1" applyBorder="1" applyAlignment="1">
      <alignment horizontal="center"/>
      <protection/>
    </xf>
    <xf numFmtId="0" fontId="28" fillId="0" borderId="22" xfId="21" applyFont="1" applyFill="1" applyBorder="1" applyAlignment="1">
      <alignment wrapText="1"/>
      <protection/>
    </xf>
    <xf numFmtId="166" fontId="10" fillId="0" borderId="22" xfId="15" applyNumberFormat="1" applyFont="1" applyFill="1" applyBorder="1" applyAlignment="1">
      <alignment horizontal="right" wrapText="1"/>
    </xf>
    <xf numFmtId="166" fontId="10" fillId="0" borderId="22" xfId="15" applyNumberFormat="1" applyFont="1" applyFill="1" applyBorder="1" applyAlignment="1">
      <alignment/>
    </xf>
    <xf numFmtId="168" fontId="10" fillId="0" borderId="22" xfId="15" applyNumberFormat="1" applyFont="1" applyFill="1" applyBorder="1" applyAlignment="1">
      <alignment/>
    </xf>
    <xf numFmtId="0" fontId="10" fillId="0" borderId="22" xfId="21" applyFont="1" applyBorder="1">
      <alignment/>
      <protection/>
    </xf>
    <xf numFmtId="0" fontId="10" fillId="0" borderId="23" xfId="21" applyFont="1" applyBorder="1">
      <alignment/>
      <protection/>
    </xf>
    <xf numFmtId="166" fontId="17" fillId="0" borderId="0" xfId="15" applyNumberFormat="1" applyFont="1" applyAlignment="1">
      <alignment/>
    </xf>
    <xf numFmtId="166" fontId="29" fillId="0" borderId="0" xfId="15" applyNumberFormat="1" applyFont="1" applyFill="1" applyBorder="1" applyAlignment="1">
      <alignment horizontal="right" wrapText="1"/>
    </xf>
    <xf numFmtId="166" fontId="17" fillId="0" borderId="0" xfId="15" applyNumberFormat="1" applyFont="1" applyBorder="1" applyAlignment="1">
      <alignment/>
    </xf>
    <xf numFmtId="166" fontId="17" fillId="0" borderId="0" xfId="21" applyNumberFormat="1" applyFont="1" applyBorder="1">
      <alignment/>
      <protection/>
    </xf>
    <xf numFmtId="168" fontId="17" fillId="0" borderId="0" xfId="15" applyNumberFormat="1" applyFont="1" applyBorder="1" applyAlignment="1">
      <alignment/>
    </xf>
    <xf numFmtId="166" fontId="14" fillId="0" borderId="0" xfId="15" applyNumberFormat="1" applyFont="1" applyAlignment="1">
      <alignment/>
    </xf>
    <xf numFmtId="0" fontId="13" fillId="0" borderId="0" xfId="21">
      <alignment/>
      <protection/>
    </xf>
    <xf numFmtId="0" fontId="17" fillId="0" borderId="0" xfId="21" applyFont="1" applyBorder="1">
      <alignment/>
      <protection/>
    </xf>
    <xf numFmtId="10" fontId="17" fillId="0" borderId="0" xfId="24" applyNumberFormat="1" applyFont="1" applyAlignment="1">
      <alignment/>
    </xf>
    <xf numFmtId="49" fontId="10" fillId="0" borderId="0" xfId="21" applyNumberFormat="1" applyFont="1" applyFill="1" applyBorder="1">
      <alignment/>
      <protection/>
    </xf>
    <xf numFmtId="167" fontId="18" fillId="0" borderId="0" xfId="21" applyNumberFormat="1" applyFont="1" applyAlignment="1">
      <alignment horizontal="left"/>
      <protection/>
    </xf>
    <xf numFmtId="0" fontId="16" fillId="0" borderId="0" xfId="22" applyFont="1">
      <alignment/>
      <protection/>
    </xf>
    <xf numFmtId="0" fontId="17" fillId="0" borderId="13" xfId="22" applyFont="1" applyBorder="1">
      <alignment/>
      <protection/>
    </xf>
    <xf numFmtId="0" fontId="18" fillId="0" borderId="14" xfId="22" applyFont="1" applyBorder="1">
      <alignment/>
      <protection/>
    </xf>
    <xf numFmtId="0" fontId="19" fillId="0" borderId="14" xfId="22" applyFont="1" applyBorder="1" applyAlignment="1">
      <alignment horizontal="center"/>
      <protection/>
    </xf>
    <xf numFmtId="0" fontId="19" fillId="0" borderId="14" xfId="22" applyFont="1" applyBorder="1">
      <alignment/>
      <protection/>
    </xf>
    <xf numFmtId="0" fontId="18" fillId="0" borderId="15" xfId="22" applyFont="1" applyBorder="1">
      <alignment/>
      <protection/>
    </xf>
    <xf numFmtId="0" fontId="17" fillId="0" borderId="0" xfId="22" applyFont="1">
      <alignment/>
      <protection/>
    </xf>
    <xf numFmtId="0" fontId="20" fillId="0" borderId="16" xfId="22" applyFont="1" applyBorder="1">
      <alignment/>
      <protection/>
    </xf>
    <xf numFmtId="0" fontId="21" fillId="0" borderId="0" xfId="22" applyFont="1" applyBorder="1">
      <alignment/>
      <protection/>
    </xf>
    <xf numFmtId="0" fontId="21" fillId="0" borderId="0" xfId="22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0" fontId="19" fillId="0" borderId="17" xfId="22" applyFont="1" applyBorder="1">
      <alignment/>
      <protection/>
    </xf>
    <xf numFmtId="0" fontId="20" fillId="0" borderId="0" xfId="22" applyFont="1">
      <alignment/>
      <protection/>
    </xf>
    <xf numFmtId="0" fontId="18" fillId="0" borderId="17" xfId="22" applyFont="1" applyBorder="1">
      <alignment/>
      <protection/>
    </xf>
    <xf numFmtId="0" fontId="21" fillId="0" borderId="0" xfId="22" applyFont="1" applyBorder="1" applyAlignment="1">
      <alignment horizontal="center" wrapText="1"/>
      <protection/>
    </xf>
    <xf numFmtId="0" fontId="20" fillId="0" borderId="18" xfId="22" applyFont="1" applyBorder="1">
      <alignment/>
      <protection/>
    </xf>
    <xf numFmtId="0" fontId="19" fillId="0" borderId="19" xfId="22" applyFont="1" applyBorder="1">
      <alignment/>
      <protection/>
    </xf>
    <xf numFmtId="0" fontId="19" fillId="0" borderId="19" xfId="22" applyFont="1" applyBorder="1" applyAlignment="1">
      <alignment horizontal="center" wrapText="1"/>
      <protection/>
    </xf>
    <xf numFmtId="0" fontId="22" fillId="0" borderId="19" xfId="22" applyFont="1" applyBorder="1">
      <alignment/>
      <protection/>
    </xf>
    <xf numFmtId="0" fontId="17" fillId="0" borderId="0" xfId="22" applyFont="1" quotePrefix="1">
      <alignment/>
      <protection/>
    </xf>
    <xf numFmtId="49" fontId="24" fillId="0" borderId="0" xfId="22" applyNumberFormat="1" applyFont="1" applyBorder="1" applyAlignment="1">
      <alignment horizontal="center"/>
      <protection/>
    </xf>
    <xf numFmtId="0" fontId="25" fillId="0" borderId="0" xfId="22" applyFont="1" applyFill="1" applyBorder="1" applyAlignment="1">
      <alignment wrapText="1"/>
      <protection/>
    </xf>
    <xf numFmtId="3" fontId="26" fillId="0" borderId="0" xfId="22" applyNumberFormat="1" applyFont="1" applyFill="1" applyAlignment="1">
      <alignment horizontal="right"/>
      <protection/>
    </xf>
    <xf numFmtId="0" fontId="10" fillId="0" borderId="0" xfId="22" applyFont="1">
      <alignment/>
      <protection/>
    </xf>
    <xf numFmtId="43" fontId="10" fillId="0" borderId="0" xfId="22" applyNumberFormat="1" applyFont="1">
      <alignment/>
      <protection/>
    </xf>
    <xf numFmtId="49" fontId="24" fillId="0" borderId="19" xfId="22" applyNumberFormat="1" applyFont="1" applyBorder="1" applyAlignment="1">
      <alignment horizontal="center"/>
      <protection/>
    </xf>
    <xf numFmtId="0" fontId="25" fillId="0" borderId="19" xfId="22" applyFont="1" applyFill="1" applyBorder="1" applyAlignment="1">
      <alignment wrapText="1"/>
      <protection/>
    </xf>
    <xf numFmtId="49" fontId="27" fillId="0" borderId="21" xfId="22" applyNumberFormat="1" applyFont="1" applyBorder="1" applyAlignment="1">
      <alignment horizontal="center"/>
      <protection/>
    </xf>
    <xf numFmtId="0" fontId="28" fillId="0" borderId="22" xfId="22" applyFont="1" applyFill="1" applyBorder="1" applyAlignment="1">
      <alignment wrapText="1"/>
      <protection/>
    </xf>
    <xf numFmtId="0" fontId="10" fillId="0" borderId="22" xfId="22" applyFont="1" applyBorder="1">
      <alignment/>
      <protection/>
    </xf>
    <xf numFmtId="0" fontId="10" fillId="0" borderId="23" xfId="22" applyFont="1" applyBorder="1">
      <alignment/>
      <protection/>
    </xf>
    <xf numFmtId="166" fontId="17" fillId="0" borderId="0" xfId="22" applyNumberFormat="1" applyFont="1" applyBorder="1">
      <alignment/>
      <protection/>
    </xf>
    <xf numFmtId="0" fontId="13" fillId="0" borderId="0" xfId="22">
      <alignment/>
      <protection/>
    </xf>
    <xf numFmtId="0" fontId="17" fillId="0" borderId="0" xfId="22" applyFont="1" applyBorder="1">
      <alignment/>
      <protection/>
    </xf>
    <xf numFmtId="49" fontId="10" fillId="0" borderId="0" xfId="22" applyNumberFormat="1" applyFont="1" applyFill="1" applyBorder="1">
      <alignment/>
      <protection/>
    </xf>
    <xf numFmtId="167" fontId="18" fillId="0" borderId="0" xfId="22" applyNumberFormat="1" applyFont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5" fillId="0" borderId="19" xfId="21" applyFont="1" applyBorder="1" applyAlignment="1">
      <alignment horizontal="center" vertical="center"/>
      <protection/>
    </xf>
    <xf numFmtId="0" fontId="15" fillId="0" borderId="19" xfId="22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_Loss_Reserve_Ratio_CY2005" xfId="21"/>
    <cellStyle name="Normal_CA_Loss_Reserve_Ratio_CY2005_REV4_30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3" workbookViewId="0" topLeftCell="A1">
      <selection activeCell="A3" sqref="A3"/>
    </sheetView>
  </sheetViews>
  <sheetFormatPr defaultColWidth="9.140625" defaultRowHeight="12.75"/>
  <cols>
    <col min="1" max="1" width="8.421875" style="38" customWidth="1"/>
    <col min="2" max="2" width="35.140625" style="23" customWidth="1"/>
    <col min="3" max="4" width="20.8515625" style="39" customWidth="1"/>
    <col min="5" max="5" width="5.421875" style="23" customWidth="1"/>
    <col min="6" max="8" width="12.7109375" style="23" hidden="1" customWidth="1"/>
    <col min="9" max="16384" width="9.140625" style="23" customWidth="1"/>
  </cols>
  <sheetData>
    <row r="1" spans="1:5" s="2" customFormat="1" ht="19.5" customHeight="1">
      <c r="A1" s="140" t="s">
        <v>131</v>
      </c>
      <c r="B1" s="140"/>
      <c r="C1" s="140"/>
      <c r="D1" s="140"/>
      <c r="E1" s="1"/>
    </row>
    <row r="2" spans="1:5" s="2" customFormat="1" ht="19.5" customHeight="1">
      <c r="A2" s="141" t="s">
        <v>130</v>
      </c>
      <c r="B2" s="141"/>
      <c r="C2" s="141"/>
      <c r="D2" s="141"/>
      <c r="E2" s="3"/>
    </row>
    <row r="3" spans="1:5" s="2" customFormat="1" ht="15.75" customHeight="1" thickBot="1">
      <c r="A3" s="3"/>
      <c r="B3" s="3"/>
      <c r="C3" s="3"/>
      <c r="D3" s="3"/>
      <c r="E3" s="3"/>
    </row>
    <row r="4" spans="1:5" s="10" customFormat="1" ht="15.75" customHeight="1">
      <c r="A4" s="4"/>
      <c r="B4" s="5"/>
      <c r="C4" s="8" t="s">
        <v>129</v>
      </c>
      <c r="D4" s="8" t="s">
        <v>127</v>
      </c>
      <c r="E4" s="9"/>
    </row>
    <row r="5" spans="1:5" s="17" customFormat="1" ht="15.75" customHeight="1" thickBot="1">
      <c r="A5" s="11" t="s">
        <v>7</v>
      </c>
      <c r="B5" s="12" t="s">
        <v>8</v>
      </c>
      <c r="C5" s="15" t="s">
        <v>128</v>
      </c>
      <c r="D5" s="15" t="s">
        <v>11</v>
      </c>
      <c r="E5" s="16"/>
    </row>
    <row r="6" spans="1:4" ht="15.75" customHeight="1">
      <c r="A6" s="18" t="s">
        <v>12</v>
      </c>
      <c r="B6" s="19" t="s">
        <v>13</v>
      </c>
      <c r="C6" s="22">
        <v>0.4901533899624919</v>
      </c>
      <c r="D6" s="22">
        <v>1.175390994835761</v>
      </c>
    </row>
    <row r="7" spans="1:4" ht="15.75" customHeight="1">
      <c r="A7" s="24" t="s">
        <v>14</v>
      </c>
      <c r="B7" s="19" t="s">
        <v>15</v>
      </c>
      <c r="C7" s="22">
        <v>0.4579353184088654</v>
      </c>
      <c r="D7" s="22">
        <v>0.6525188991092957</v>
      </c>
    </row>
    <row r="8" spans="1:4" ht="15.75" customHeight="1" hidden="1">
      <c r="A8" s="24" t="s">
        <v>16</v>
      </c>
      <c r="B8" s="19" t="s">
        <v>17</v>
      </c>
      <c r="C8" s="22">
        <v>0.11379812126503239</v>
      </c>
      <c r="D8" s="22"/>
    </row>
    <row r="9" spans="1:4" ht="15.75" customHeight="1" hidden="1">
      <c r="A9" s="24" t="s">
        <v>18</v>
      </c>
      <c r="B9" s="19" t="s">
        <v>19</v>
      </c>
      <c r="C9" s="22">
        <v>0.5309475210327739</v>
      </c>
      <c r="D9" s="22"/>
    </row>
    <row r="10" spans="1:4" ht="15.75" customHeight="1">
      <c r="A10" s="25" t="s">
        <v>20</v>
      </c>
      <c r="B10" s="19" t="s">
        <v>21</v>
      </c>
      <c r="C10" s="22">
        <v>0.4677269906396593</v>
      </c>
      <c r="D10" s="22">
        <v>1.1753285065769035</v>
      </c>
    </row>
    <row r="11" spans="1:4" ht="15.75" customHeight="1">
      <c r="A11" s="26" t="s">
        <v>22</v>
      </c>
      <c r="B11" s="19" t="s">
        <v>23</v>
      </c>
      <c r="C11" s="22">
        <v>0.5144949835012042</v>
      </c>
      <c r="D11" s="22">
        <v>0.9432686438785386</v>
      </c>
    </row>
    <row r="12" spans="1:4" ht="15.75" customHeight="1">
      <c r="A12" s="26" t="s">
        <v>24</v>
      </c>
      <c r="B12" s="19" t="s">
        <v>25</v>
      </c>
      <c r="C12" s="22">
        <v>0.5040779606572084</v>
      </c>
      <c r="D12" s="22">
        <v>1.1559821576149854</v>
      </c>
    </row>
    <row r="13" spans="1:4" ht="15.75" customHeight="1">
      <c r="A13" s="26" t="s">
        <v>26</v>
      </c>
      <c r="B13" s="19" t="s">
        <v>27</v>
      </c>
      <c r="C13" s="22">
        <v>0.46467954932927014</v>
      </c>
      <c r="D13" s="22">
        <v>3.1169486213359443</v>
      </c>
    </row>
    <row r="14" spans="1:4" ht="15.75" customHeight="1" hidden="1">
      <c r="A14" s="26" t="s">
        <v>28</v>
      </c>
      <c r="B14" s="19" t="s">
        <v>29</v>
      </c>
      <c r="C14" s="22">
        <v>0.11931940753352406</v>
      </c>
      <c r="D14" s="22"/>
    </row>
    <row r="15" spans="1:4" ht="15.75" customHeight="1" hidden="1">
      <c r="A15" s="26" t="s">
        <v>30</v>
      </c>
      <c r="B15" s="19" t="s">
        <v>31</v>
      </c>
      <c r="C15" s="22">
        <v>0.28428203656285483</v>
      </c>
      <c r="D15" s="22"/>
    </row>
    <row r="16" spans="1:8" ht="15.75" customHeight="1">
      <c r="A16" s="26" t="s">
        <v>32</v>
      </c>
      <c r="B16" s="19" t="s">
        <v>33</v>
      </c>
      <c r="C16" s="22">
        <v>0.39184737971808337</v>
      </c>
      <c r="D16" s="22">
        <v>0.9398984332116057</v>
      </c>
      <c r="F16" s="27" t="s">
        <v>34</v>
      </c>
      <c r="G16" s="27"/>
      <c r="H16" s="27"/>
    </row>
    <row r="17" spans="1:8" ht="15.75" customHeight="1">
      <c r="A17" s="24">
        <v>10</v>
      </c>
      <c r="B17" s="19" t="s">
        <v>35</v>
      </c>
      <c r="C17" s="22">
        <v>6.765651734334121</v>
      </c>
      <c r="D17" s="22">
        <v>-1.0142511892458739</v>
      </c>
      <c r="F17" s="28" t="s">
        <v>36</v>
      </c>
      <c r="G17" s="28" t="s">
        <v>37</v>
      </c>
      <c r="H17" s="28" t="s">
        <v>38</v>
      </c>
    </row>
    <row r="18" spans="1:4" ht="15.75" customHeight="1" hidden="1">
      <c r="A18" s="24">
        <v>11</v>
      </c>
      <c r="B18" s="19" t="s">
        <v>39</v>
      </c>
      <c r="C18" s="22">
        <v>0.3470074820001745</v>
      </c>
      <c r="D18" s="22">
        <v>3.1499836928190352</v>
      </c>
    </row>
    <row r="19" spans="1:8" ht="15.75" customHeight="1">
      <c r="A19" s="24">
        <v>11.1</v>
      </c>
      <c r="B19" s="19" t="s">
        <v>40</v>
      </c>
      <c r="C19" s="22">
        <v>0.31633667660743436</v>
      </c>
      <c r="D19" s="22">
        <v>4.080376969151335</v>
      </c>
      <c r="E19" s="29"/>
      <c r="F19" s="30">
        <v>2152907</v>
      </c>
      <c r="G19" s="31">
        <v>952697</v>
      </c>
      <c r="H19" s="32">
        <v>845605</v>
      </c>
    </row>
    <row r="20" spans="1:8" ht="15.75" customHeight="1">
      <c r="A20" s="24">
        <v>11.2</v>
      </c>
      <c r="B20" s="19" t="s">
        <v>41</v>
      </c>
      <c r="C20" s="22">
        <v>0.35623866644895075</v>
      </c>
      <c r="D20" s="22">
        <v>2.7065248457098563</v>
      </c>
      <c r="E20" s="33"/>
      <c r="F20" s="34">
        <v>7153079</v>
      </c>
      <c r="G20" s="35">
        <v>3480088</v>
      </c>
      <c r="H20" s="36">
        <v>3243424</v>
      </c>
    </row>
    <row r="21" spans="1:8" ht="15.75" customHeight="1">
      <c r="A21" s="24">
        <v>12</v>
      </c>
      <c r="B21" s="19" t="s">
        <v>42</v>
      </c>
      <c r="C21" s="22">
        <v>0.49292940487823866</v>
      </c>
      <c r="D21" s="22">
        <v>1</v>
      </c>
      <c r="F21" s="28" t="s">
        <v>36</v>
      </c>
      <c r="G21" s="28" t="s">
        <v>37</v>
      </c>
      <c r="H21" s="28" t="s">
        <v>38</v>
      </c>
    </row>
    <row r="22" spans="1:4" ht="15.75" customHeight="1" hidden="1">
      <c r="A22" s="24">
        <v>13</v>
      </c>
      <c r="B22" s="19" t="s">
        <v>43</v>
      </c>
      <c r="C22" s="22">
        <v>0.43514008927120656</v>
      </c>
      <c r="D22" s="22"/>
    </row>
    <row r="23" spans="1:4" ht="15.75" customHeight="1" hidden="1">
      <c r="A23" s="24">
        <v>14</v>
      </c>
      <c r="B23" s="19" t="s">
        <v>44</v>
      </c>
      <c r="C23" s="22">
        <v>0.06834547899481491</v>
      </c>
      <c r="D23" s="22"/>
    </row>
    <row r="24" spans="1:4" ht="15.75" customHeight="1" hidden="1">
      <c r="A24" s="24">
        <v>15.1</v>
      </c>
      <c r="B24" s="19" t="s">
        <v>45</v>
      </c>
      <c r="C24" s="22">
        <v>1.4063093151637498</v>
      </c>
      <c r="D24" s="22"/>
    </row>
    <row r="25" spans="1:4" ht="15.75" customHeight="1" hidden="1">
      <c r="A25" s="24">
        <v>15.2</v>
      </c>
      <c r="B25" s="19" t="s">
        <v>46</v>
      </c>
      <c r="C25" s="22">
        <v>0.01730077890952666</v>
      </c>
      <c r="D25" s="22"/>
    </row>
    <row r="26" spans="1:4" ht="15.75" customHeight="1" hidden="1">
      <c r="A26" s="24">
        <v>15.3</v>
      </c>
      <c r="B26" s="19" t="s">
        <v>47</v>
      </c>
      <c r="C26" s="22">
        <v>10.496070303604705</v>
      </c>
      <c r="D26" s="22"/>
    </row>
    <row r="27" spans="1:4" ht="15.75" customHeight="1" hidden="1">
      <c r="A27" s="24">
        <v>15.4</v>
      </c>
      <c r="B27" s="19" t="s">
        <v>48</v>
      </c>
      <c r="C27" s="22">
        <v>0.3579856191868405</v>
      </c>
      <c r="D27" s="22"/>
    </row>
    <row r="28" spans="1:4" ht="15.75" customHeight="1" hidden="1">
      <c r="A28" s="24">
        <v>15.5</v>
      </c>
      <c r="B28" s="19" t="s">
        <v>49</v>
      </c>
      <c r="C28" s="22">
        <v>0.15448424851950435</v>
      </c>
      <c r="D28" s="22"/>
    </row>
    <row r="29" spans="1:4" ht="15.75" customHeight="1" hidden="1">
      <c r="A29" s="24">
        <v>15.6</v>
      </c>
      <c r="B29" s="19" t="s">
        <v>50</v>
      </c>
      <c r="C29" s="22">
        <v>0.3737363806101427</v>
      </c>
      <c r="D29" s="22"/>
    </row>
    <row r="30" spans="1:4" ht="15.75" customHeight="1" hidden="1">
      <c r="A30" s="24">
        <v>15.7</v>
      </c>
      <c r="B30" s="19" t="s">
        <v>51</v>
      </c>
      <c r="C30" s="22">
        <v>0</v>
      </c>
      <c r="D30" s="22"/>
    </row>
    <row r="31" spans="1:4" ht="15.75" customHeight="1">
      <c r="A31" s="24">
        <v>16</v>
      </c>
      <c r="B31" s="19" t="s">
        <v>52</v>
      </c>
      <c r="C31" s="22">
        <v>0.14861854007949785</v>
      </c>
      <c r="D31" s="22">
        <v>3.597014710949609</v>
      </c>
    </row>
    <row r="32" spans="1:4" ht="15.75" customHeight="1" hidden="1">
      <c r="A32" s="24">
        <v>17</v>
      </c>
      <c r="B32" s="19" t="s">
        <v>53</v>
      </c>
      <c r="C32" s="22">
        <v>0.48745655398328497</v>
      </c>
      <c r="D32" s="22">
        <v>3.0067532395426095</v>
      </c>
    </row>
    <row r="33" spans="1:8" ht="15.75" customHeight="1">
      <c r="A33" s="24">
        <v>17.1</v>
      </c>
      <c r="B33" s="19" t="s">
        <v>54</v>
      </c>
      <c r="C33" s="22">
        <v>0.5126971458797752</v>
      </c>
      <c r="D33" s="22">
        <v>3.418215543916992</v>
      </c>
      <c r="E33" s="29"/>
      <c r="F33" s="30">
        <v>23577619</v>
      </c>
      <c r="G33" s="31">
        <v>14308360</v>
      </c>
      <c r="H33" s="32">
        <v>14222931</v>
      </c>
    </row>
    <row r="34" spans="1:8" ht="15.75" customHeight="1">
      <c r="A34" s="24">
        <v>17.2</v>
      </c>
      <c r="B34" s="19" t="s">
        <v>55</v>
      </c>
      <c r="C34" s="22">
        <v>0.44875424500842004</v>
      </c>
      <c r="D34" s="22">
        <v>2.302915307257841</v>
      </c>
      <c r="E34" s="33"/>
      <c r="F34" s="34">
        <v>15376681</v>
      </c>
      <c r="G34" s="35">
        <v>8435122</v>
      </c>
      <c r="H34" s="36">
        <v>7846804</v>
      </c>
    </row>
    <row r="35" spans="1:4" ht="15.75" customHeight="1" hidden="1">
      <c r="A35" s="24">
        <v>18</v>
      </c>
      <c r="B35" s="19" t="s">
        <v>56</v>
      </c>
      <c r="C35" s="22">
        <v>0.5106565867002335</v>
      </c>
      <c r="D35" s="22">
        <v>3.2167677473703944</v>
      </c>
    </row>
    <row r="36" spans="1:8" ht="15.75" customHeight="1">
      <c r="A36" s="24">
        <v>18.1</v>
      </c>
      <c r="B36" s="19" t="s">
        <v>57</v>
      </c>
      <c r="C36" s="22">
        <v>0.5236449092320199</v>
      </c>
      <c r="D36" s="22">
        <v>3.45538766547929</v>
      </c>
      <c r="E36" s="29"/>
      <c r="F36" s="30">
        <v>2935786</v>
      </c>
      <c r="G36" s="31">
        <v>1369565</v>
      </c>
      <c r="H36" s="32">
        <v>1317643</v>
      </c>
    </row>
    <row r="37" spans="1:8" ht="15.75" customHeight="1">
      <c r="A37" s="24">
        <v>18.2</v>
      </c>
      <c r="B37" s="19" t="s">
        <v>58</v>
      </c>
      <c r="C37" s="22">
        <v>0.4361879212594412</v>
      </c>
      <c r="D37" s="22">
        <v>1.459922341950879</v>
      </c>
      <c r="E37" s="21"/>
      <c r="F37" s="34">
        <v>512040</v>
      </c>
      <c r="G37" s="35">
        <v>206872</v>
      </c>
      <c r="H37" s="36">
        <v>184205</v>
      </c>
    </row>
    <row r="38" spans="1:4" ht="15.75" customHeight="1" hidden="1">
      <c r="A38" s="24">
        <v>19.1</v>
      </c>
      <c r="B38" s="19" t="s">
        <v>59</v>
      </c>
      <c r="C38" s="22">
        <v>0.11163228488508903</v>
      </c>
      <c r="D38" s="22"/>
    </row>
    <row r="39" spans="1:4" ht="15.75" customHeight="1">
      <c r="A39" s="24">
        <v>19.2</v>
      </c>
      <c r="B39" s="19" t="s">
        <v>60</v>
      </c>
      <c r="C39" s="22">
        <v>0.3205512981961052</v>
      </c>
      <c r="D39" s="22">
        <v>1.1397191705904455</v>
      </c>
    </row>
    <row r="40" spans="1:4" ht="15.75" customHeight="1" hidden="1">
      <c r="A40" s="24">
        <v>19.3</v>
      </c>
      <c r="B40" s="19" t="s">
        <v>61</v>
      </c>
      <c r="C40" s="22">
        <v>0.3606660206387343</v>
      </c>
      <c r="D40" s="22"/>
    </row>
    <row r="41" spans="1:6" ht="15.75" customHeight="1">
      <c r="A41" s="24">
        <v>19.4</v>
      </c>
      <c r="B41" s="19" t="s">
        <v>62</v>
      </c>
      <c r="C41" s="22">
        <v>0.44194397138732655</v>
      </c>
      <c r="D41" s="22">
        <v>2.180120751964997</v>
      </c>
      <c r="F41" s="10" t="s">
        <v>63</v>
      </c>
    </row>
    <row r="42" spans="1:6" ht="15.75" customHeight="1">
      <c r="A42" s="24">
        <v>21.1</v>
      </c>
      <c r="B42" s="19" t="s">
        <v>64</v>
      </c>
      <c r="C42" s="22">
        <v>0.3269876658968955</v>
      </c>
      <c r="D42" s="22">
        <v>0.10908474463276553</v>
      </c>
      <c r="F42" s="37" t="s">
        <v>65</v>
      </c>
    </row>
    <row r="43" spans="1:6" ht="15.75" customHeight="1">
      <c r="A43" s="24">
        <v>21.2</v>
      </c>
      <c r="B43" s="19" t="s">
        <v>66</v>
      </c>
      <c r="C43" s="22">
        <v>0.46294054133838125</v>
      </c>
      <c r="D43" s="22">
        <v>0.3303908740001714</v>
      </c>
      <c r="F43" s="37" t="s">
        <v>67</v>
      </c>
    </row>
    <row r="44" spans="1:6" ht="15.75" customHeight="1">
      <c r="A44" s="24">
        <v>22</v>
      </c>
      <c r="B44" s="19" t="s">
        <v>68</v>
      </c>
      <c r="C44" s="22">
        <v>0.3882145082332402</v>
      </c>
      <c r="D44" s="22">
        <v>2.387798118240771</v>
      </c>
      <c r="F44" s="37" t="s">
        <v>69</v>
      </c>
    </row>
    <row r="45" spans="1:4" ht="15.75" customHeight="1">
      <c r="A45" s="24">
        <v>23</v>
      </c>
      <c r="B45" s="19" t="s">
        <v>70</v>
      </c>
      <c r="C45" s="22">
        <v>0.5432489301512993</v>
      </c>
      <c r="D45" s="22">
        <v>2.5384324342008324</v>
      </c>
    </row>
    <row r="46" spans="1:4" ht="15.75" customHeight="1">
      <c r="A46" s="24">
        <v>24</v>
      </c>
      <c r="B46" s="19" t="s">
        <v>71</v>
      </c>
      <c r="C46" s="22">
        <v>0.56198402726827</v>
      </c>
      <c r="D46" s="22">
        <v>1.8601600102087013</v>
      </c>
    </row>
    <row r="47" spans="1:4" ht="15.75" customHeight="1">
      <c r="A47" s="24">
        <v>26</v>
      </c>
      <c r="B47" s="19" t="s">
        <v>72</v>
      </c>
      <c r="C47" s="22">
        <v>0.5289163514327428</v>
      </c>
      <c r="D47" s="22">
        <v>5.55928048836807</v>
      </c>
    </row>
    <row r="48" spans="1:4" ht="15.75" customHeight="1">
      <c r="A48" s="24">
        <v>27</v>
      </c>
      <c r="B48" s="19" t="s">
        <v>73</v>
      </c>
      <c r="C48" s="22">
        <v>0.4665401506347043</v>
      </c>
      <c r="D48" s="22">
        <v>3.371174684844407</v>
      </c>
    </row>
    <row r="49" spans="1:4" ht="15.75" customHeight="1">
      <c r="A49" s="24">
        <v>28</v>
      </c>
      <c r="B49" s="19" t="s">
        <v>74</v>
      </c>
      <c r="C49" s="22">
        <v>0.42194077406399266</v>
      </c>
      <c r="D49" s="22">
        <v>0.6635940743169086</v>
      </c>
    </row>
    <row r="50" spans="1:4" ht="15.75" customHeight="1">
      <c r="A50" s="24">
        <v>33</v>
      </c>
      <c r="B50" s="19" t="s">
        <v>75</v>
      </c>
      <c r="C50" s="22">
        <v>1.1016570396146685</v>
      </c>
      <c r="D50" s="22">
        <v>2.5831981359376845</v>
      </c>
    </row>
    <row r="51" spans="1:4" ht="15.75" customHeight="1" hidden="1">
      <c r="A51" s="24">
        <v>34</v>
      </c>
      <c r="B51" s="19" t="s">
        <v>76</v>
      </c>
      <c r="C51" s="22">
        <v>0.38663498655830975</v>
      </c>
      <c r="D51" s="22"/>
    </row>
    <row r="52" spans="1:4" ht="15.75" customHeight="1">
      <c r="A52" s="24"/>
      <c r="B52" s="19" t="s">
        <v>76</v>
      </c>
      <c r="C52" s="22">
        <v>0.38450155057869634</v>
      </c>
      <c r="D52" s="22">
        <v>2.123233949810426</v>
      </c>
    </row>
  </sheetData>
  <mergeCells count="2">
    <mergeCell ref="A1:D1"/>
    <mergeCell ref="A2:D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- 11/15/2007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103" workbookViewId="0" topLeftCell="A1">
      <selection activeCell="A1" sqref="A1:D1"/>
    </sheetView>
  </sheetViews>
  <sheetFormatPr defaultColWidth="9.140625" defaultRowHeight="12.75"/>
  <cols>
    <col min="1" max="1" width="8.421875" style="38" customWidth="1"/>
    <col min="2" max="2" width="35.140625" style="23" customWidth="1"/>
    <col min="3" max="4" width="20.8515625" style="39" customWidth="1"/>
    <col min="5" max="5" width="5.421875" style="23" customWidth="1"/>
    <col min="6" max="8" width="12.7109375" style="23" hidden="1" customWidth="1"/>
    <col min="9" max="16384" width="9.140625" style="23" customWidth="1"/>
  </cols>
  <sheetData>
    <row r="1" spans="1:5" s="2" customFormat="1" ht="27.75" customHeight="1">
      <c r="A1" s="140" t="s">
        <v>131</v>
      </c>
      <c r="B1" s="140"/>
      <c r="C1" s="140"/>
      <c r="D1" s="140"/>
      <c r="E1" s="1"/>
    </row>
    <row r="2" spans="1:5" s="2" customFormat="1" ht="20.25">
      <c r="A2" s="141" t="s">
        <v>130</v>
      </c>
      <c r="B2" s="141"/>
      <c r="C2" s="141"/>
      <c r="D2" s="141"/>
      <c r="E2" s="3"/>
    </row>
    <row r="3" spans="1:5" s="2" customFormat="1" ht="15" customHeight="1">
      <c r="A3" s="3"/>
      <c r="B3" s="3"/>
      <c r="C3" s="3"/>
      <c r="D3" s="3"/>
      <c r="E3" s="3"/>
    </row>
    <row r="4" spans="1:5" s="2" customFormat="1" ht="15" customHeight="1" thickBot="1">
      <c r="A4" s="3"/>
      <c r="B4" s="3"/>
      <c r="C4" s="3"/>
      <c r="D4" s="3"/>
      <c r="E4" s="3"/>
    </row>
    <row r="5" spans="1:5" s="10" customFormat="1" ht="21.75" customHeight="1">
      <c r="A5" s="4"/>
      <c r="B5" s="5"/>
      <c r="C5" s="8" t="s">
        <v>129</v>
      </c>
      <c r="D5" s="8" t="s">
        <v>127</v>
      </c>
      <c r="E5" s="9"/>
    </row>
    <row r="6" spans="1:5" s="17" customFormat="1" ht="21.75" customHeight="1" thickBot="1">
      <c r="A6" s="11" t="s">
        <v>7</v>
      </c>
      <c r="B6" s="12" t="s">
        <v>8</v>
      </c>
      <c r="C6" s="15" t="s">
        <v>128</v>
      </c>
      <c r="D6" s="15" t="s">
        <v>11</v>
      </c>
      <c r="E6" s="16"/>
    </row>
    <row r="7" spans="1:5" s="17" customFormat="1" ht="9.75" customHeight="1">
      <c r="A7" s="24"/>
      <c r="B7" s="19"/>
      <c r="C7" s="22"/>
      <c r="D7" s="22"/>
      <c r="E7" s="16"/>
    </row>
    <row r="8" spans="1:4" ht="15.75" customHeight="1">
      <c r="A8" s="18" t="s">
        <v>12</v>
      </c>
      <c r="B8" s="19" t="s">
        <v>13</v>
      </c>
      <c r="C8" s="22">
        <v>0.4901533899624919</v>
      </c>
      <c r="D8" s="22">
        <v>1.175390994835761</v>
      </c>
    </row>
    <row r="9" spans="1:4" ht="15.75" customHeight="1">
      <c r="A9" s="24" t="s">
        <v>14</v>
      </c>
      <c r="B9" s="19" t="s">
        <v>15</v>
      </c>
      <c r="C9" s="22">
        <v>0.4579353184088654</v>
      </c>
      <c r="D9" s="22">
        <v>0.6525188991092957</v>
      </c>
    </row>
    <row r="10" spans="1:4" ht="15.75" customHeight="1" hidden="1">
      <c r="A10" s="24" t="s">
        <v>16</v>
      </c>
      <c r="B10" s="19" t="s">
        <v>17</v>
      </c>
      <c r="C10" s="22">
        <v>0.11379812126503239</v>
      </c>
      <c r="D10" s="22"/>
    </row>
    <row r="11" spans="1:4" ht="15.75" customHeight="1" hidden="1">
      <c r="A11" s="24" t="s">
        <v>18</v>
      </c>
      <c r="B11" s="19" t="s">
        <v>19</v>
      </c>
      <c r="C11" s="22">
        <v>0.5309475210327739</v>
      </c>
      <c r="D11" s="22"/>
    </row>
    <row r="12" spans="1:4" ht="15.75" customHeight="1">
      <c r="A12" s="25" t="s">
        <v>20</v>
      </c>
      <c r="B12" s="19" t="s">
        <v>21</v>
      </c>
      <c r="C12" s="22">
        <v>0.4677269906396593</v>
      </c>
      <c r="D12" s="22">
        <v>1.1753285065769035</v>
      </c>
    </row>
    <row r="13" spans="1:4" ht="15.75" customHeight="1">
      <c r="A13" s="26" t="s">
        <v>22</v>
      </c>
      <c r="B13" s="19" t="s">
        <v>23</v>
      </c>
      <c r="C13" s="22">
        <v>0.5144949835012042</v>
      </c>
      <c r="D13" s="22">
        <v>0.9432686438785386</v>
      </c>
    </row>
    <row r="14" spans="1:4" ht="15.75" customHeight="1">
      <c r="A14" s="26" t="s">
        <v>24</v>
      </c>
      <c r="B14" s="19" t="s">
        <v>25</v>
      </c>
      <c r="C14" s="22">
        <v>0.5040779606572084</v>
      </c>
      <c r="D14" s="22">
        <v>1.1559821576149854</v>
      </c>
    </row>
    <row r="15" spans="1:4" ht="15.75" customHeight="1">
      <c r="A15" s="26" t="s">
        <v>26</v>
      </c>
      <c r="B15" s="19" t="s">
        <v>27</v>
      </c>
      <c r="C15" s="22">
        <v>0.46467954932927014</v>
      </c>
      <c r="D15" s="22">
        <v>3.1169486213359443</v>
      </c>
    </row>
    <row r="16" spans="1:4" ht="15.75" customHeight="1" hidden="1">
      <c r="A16" s="26" t="s">
        <v>28</v>
      </c>
      <c r="B16" s="19" t="s">
        <v>29</v>
      </c>
      <c r="C16" s="22">
        <v>0.11931940753352406</v>
      </c>
      <c r="D16" s="22"/>
    </row>
    <row r="17" spans="1:4" ht="15.75" customHeight="1" hidden="1">
      <c r="A17" s="26" t="s">
        <v>30</v>
      </c>
      <c r="B17" s="19" t="s">
        <v>31</v>
      </c>
      <c r="C17" s="22">
        <v>0.28428203656285483</v>
      </c>
      <c r="D17" s="22"/>
    </row>
    <row r="18" spans="1:8" ht="15.75" customHeight="1">
      <c r="A18" s="26" t="s">
        <v>32</v>
      </c>
      <c r="B18" s="19" t="s">
        <v>33</v>
      </c>
      <c r="C18" s="22">
        <v>0.39184737971808337</v>
      </c>
      <c r="D18" s="22">
        <v>0.9398984332116057</v>
      </c>
      <c r="F18" s="27" t="s">
        <v>34</v>
      </c>
      <c r="G18" s="27"/>
      <c r="H18" s="27"/>
    </row>
    <row r="19" spans="1:8" ht="15.75" customHeight="1" hidden="1">
      <c r="A19" s="24">
        <v>10</v>
      </c>
      <c r="B19" s="19" t="s">
        <v>35</v>
      </c>
      <c r="C19" s="22">
        <v>6.765651734334121</v>
      </c>
      <c r="D19" s="22"/>
      <c r="F19" s="28" t="s">
        <v>36</v>
      </c>
      <c r="G19" s="28" t="s">
        <v>37</v>
      </c>
      <c r="H19" s="28" t="s">
        <v>38</v>
      </c>
    </row>
    <row r="20" spans="1:4" ht="15.75" customHeight="1" hidden="1">
      <c r="A20" s="24">
        <v>11</v>
      </c>
      <c r="B20" s="19" t="s">
        <v>39</v>
      </c>
      <c r="C20" s="22">
        <v>0.3470074820001745</v>
      </c>
      <c r="D20" s="22">
        <v>3.1499836928190352</v>
      </c>
    </row>
    <row r="21" spans="1:8" ht="15.75" customHeight="1">
      <c r="A21" s="24">
        <v>11.1</v>
      </c>
      <c r="B21" s="19" t="s">
        <v>40</v>
      </c>
      <c r="C21" s="22">
        <v>0.31633667660743436</v>
      </c>
      <c r="D21" s="22">
        <v>4.080376969151335</v>
      </c>
      <c r="E21" s="29"/>
      <c r="F21" s="30">
        <v>2152907</v>
      </c>
      <c r="G21" s="31">
        <v>952697</v>
      </c>
      <c r="H21" s="32">
        <v>845605</v>
      </c>
    </row>
    <row r="22" spans="1:8" ht="15.75" customHeight="1">
      <c r="A22" s="24">
        <v>11.2</v>
      </c>
      <c r="B22" s="19" t="s">
        <v>41</v>
      </c>
      <c r="C22" s="22">
        <v>0.35623866644895075</v>
      </c>
      <c r="D22" s="22">
        <v>2.7065248457098563</v>
      </c>
      <c r="E22" s="33"/>
      <c r="F22" s="34">
        <v>7153079</v>
      </c>
      <c r="G22" s="35">
        <v>3480088</v>
      </c>
      <c r="H22" s="36">
        <v>3243424</v>
      </c>
    </row>
    <row r="23" spans="1:8" ht="15.75" customHeight="1">
      <c r="A23" s="24">
        <v>12</v>
      </c>
      <c r="B23" s="19" t="s">
        <v>42</v>
      </c>
      <c r="C23" s="22">
        <v>0.49292940487823866</v>
      </c>
      <c r="D23" s="22">
        <v>1</v>
      </c>
      <c r="F23" s="28" t="s">
        <v>36</v>
      </c>
      <c r="G23" s="28" t="s">
        <v>37</v>
      </c>
      <c r="H23" s="28" t="s">
        <v>38</v>
      </c>
    </row>
    <row r="24" spans="1:4" ht="15.75" customHeight="1" hidden="1">
      <c r="A24" s="24">
        <v>13</v>
      </c>
      <c r="B24" s="19" t="s">
        <v>43</v>
      </c>
      <c r="C24" s="22">
        <v>0.43514008927120656</v>
      </c>
      <c r="D24" s="22"/>
    </row>
    <row r="25" spans="1:4" ht="15.75" customHeight="1" hidden="1">
      <c r="A25" s="24">
        <v>14</v>
      </c>
      <c r="B25" s="19" t="s">
        <v>44</v>
      </c>
      <c r="C25" s="22">
        <v>0.06834547899481491</v>
      </c>
      <c r="D25" s="22"/>
    </row>
    <row r="26" spans="1:4" ht="15.75" customHeight="1" hidden="1">
      <c r="A26" s="24">
        <v>15.1</v>
      </c>
      <c r="B26" s="19" t="s">
        <v>45</v>
      </c>
      <c r="C26" s="22">
        <v>1.4063093151637498</v>
      </c>
      <c r="D26" s="22"/>
    </row>
    <row r="27" spans="1:4" ht="15.75" customHeight="1" hidden="1">
      <c r="A27" s="24">
        <v>15.2</v>
      </c>
      <c r="B27" s="19" t="s">
        <v>46</v>
      </c>
      <c r="C27" s="22">
        <v>0.01730077890952666</v>
      </c>
      <c r="D27" s="22"/>
    </row>
    <row r="28" spans="1:4" ht="15.75" customHeight="1" hidden="1">
      <c r="A28" s="24">
        <v>15.3</v>
      </c>
      <c r="B28" s="19" t="s">
        <v>47</v>
      </c>
      <c r="C28" s="22">
        <v>10.496070303604705</v>
      </c>
      <c r="D28" s="22"/>
    </row>
    <row r="29" spans="1:4" ht="15.75" customHeight="1" hidden="1">
      <c r="A29" s="24">
        <v>15.4</v>
      </c>
      <c r="B29" s="19" t="s">
        <v>48</v>
      </c>
      <c r="C29" s="22">
        <v>0.3579856191868405</v>
      </c>
      <c r="D29" s="22"/>
    </row>
    <row r="30" spans="1:4" ht="15.75" customHeight="1" hidden="1">
      <c r="A30" s="24">
        <v>15.5</v>
      </c>
      <c r="B30" s="19" t="s">
        <v>49</v>
      </c>
      <c r="C30" s="22">
        <v>0.15448424851950435</v>
      </c>
      <c r="D30" s="22"/>
    </row>
    <row r="31" spans="1:4" ht="15.75" customHeight="1" hidden="1">
      <c r="A31" s="24">
        <v>15.6</v>
      </c>
      <c r="B31" s="19" t="s">
        <v>50</v>
      </c>
      <c r="C31" s="22">
        <v>0.3737363806101427</v>
      </c>
      <c r="D31" s="22"/>
    </row>
    <row r="32" spans="1:4" ht="15.75" customHeight="1" hidden="1">
      <c r="A32" s="24">
        <v>15.7</v>
      </c>
      <c r="B32" s="19" t="s">
        <v>51</v>
      </c>
      <c r="C32" s="22">
        <v>0</v>
      </c>
      <c r="D32" s="22"/>
    </row>
    <row r="33" spans="1:4" ht="15.75" customHeight="1" hidden="1">
      <c r="A33" s="24">
        <v>16</v>
      </c>
      <c r="B33" s="19" t="s">
        <v>52</v>
      </c>
      <c r="C33" s="22">
        <v>0.14861854007949785</v>
      </c>
      <c r="D33" s="22"/>
    </row>
    <row r="34" spans="1:4" ht="15.75" customHeight="1" hidden="1">
      <c r="A34" s="24">
        <v>17</v>
      </c>
      <c r="B34" s="19" t="s">
        <v>53</v>
      </c>
      <c r="C34" s="22">
        <v>0.48745655398328497</v>
      </c>
      <c r="D34" s="22">
        <v>3.0067532395426095</v>
      </c>
    </row>
    <row r="35" spans="1:8" ht="15.75" customHeight="1">
      <c r="A35" s="24">
        <v>17.1</v>
      </c>
      <c r="B35" s="19" t="s">
        <v>54</v>
      </c>
      <c r="C35" s="22">
        <v>0.5126971458797752</v>
      </c>
      <c r="D35" s="22">
        <v>3.418215543916992</v>
      </c>
      <c r="E35" s="29"/>
      <c r="F35" s="30">
        <v>23577619</v>
      </c>
      <c r="G35" s="31">
        <v>14308360</v>
      </c>
      <c r="H35" s="32">
        <v>14222931</v>
      </c>
    </row>
    <row r="36" spans="1:8" ht="15.75" customHeight="1">
      <c r="A36" s="24">
        <v>17.2</v>
      </c>
      <c r="B36" s="19" t="s">
        <v>55</v>
      </c>
      <c r="C36" s="22">
        <v>0.44875424500842004</v>
      </c>
      <c r="D36" s="22">
        <v>2.302915307257841</v>
      </c>
      <c r="E36" s="33"/>
      <c r="F36" s="34">
        <v>15376681</v>
      </c>
      <c r="G36" s="35">
        <v>8435122</v>
      </c>
      <c r="H36" s="36">
        <v>7846804</v>
      </c>
    </row>
    <row r="37" spans="1:4" ht="15.75" customHeight="1" hidden="1">
      <c r="A37" s="24">
        <v>18</v>
      </c>
      <c r="B37" s="19" t="s">
        <v>56</v>
      </c>
      <c r="C37" s="22">
        <v>0.5106565867002335</v>
      </c>
      <c r="D37" s="22">
        <v>3.2167677473703944</v>
      </c>
    </row>
    <row r="38" spans="1:8" ht="15.75" customHeight="1">
      <c r="A38" s="24">
        <v>18.1</v>
      </c>
      <c r="B38" s="19" t="s">
        <v>57</v>
      </c>
      <c r="C38" s="22">
        <v>0.5236449092320199</v>
      </c>
      <c r="D38" s="22">
        <v>3.45538766547929</v>
      </c>
      <c r="E38" s="29"/>
      <c r="F38" s="30">
        <v>2935786</v>
      </c>
      <c r="G38" s="31">
        <v>1369565</v>
      </c>
      <c r="H38" s="32">
        <v>1317643</v>
      </c>
    </row>
    <row r="39" spans="1:8" ht="15.75" customHeight="1">
      <c r="A39" s="24">
        <v>18.2</v>
      </c>
      <c r="B39" s="19" t="s">
        <v>58</v>
      </c>
      <c r="C39" s="22">
        <v>0.4361879212594412</v>
      </c>
      <c r="D39" s="22">
        <v>1.459922341950879</v>
      </c>
      <c r="E39" s="21"/>
      <c r="F39" s="34">
        <v>512040</v>
      </c>
      <c r="G39" s="35">
        <v>206872</v>
      </c>
      <c r="H39" s="36">
        <v>184205</v>
      </c>
    </row>
    <row r="40" spans="1:4" ht="15.75" customHeight="1" hidden="1">
      <c r="A40" s="24">
        <v>19.1</v>
      </c>
      <c r="B40" s="19" t="s">
        <v>59</v>
      </c>
      <c r="C40" s="22">
        <v>0.11163228488508903</v>
      </c>
      <c r="D40" s="22"/>
    </row>
    <row r="41" spans="1:4" ht="15.75" customHeight="1">
      <c r="A41" s="24">
        <v>19.2</v>
      </c>
      <c r="B41" s="19" t="s">
        <v>60</v>
      </c>
      <c r="C41" s="22">
        <v>0.3205512981961052</v>
      </c>
      <c r="D41" s="22">
        <v>1.1397191705904455</v>
      </c>
    </row>
    <row r="42" spans="1:4" ht="15.75" customHeight="1" hidden="1">
      <c r="A42" s="24">
        <v>19.3</v>
      </c>
      <c r="B42" s="19" t="s">
        <v>61</v>
      </c>
      <c r="C42" s="22">
        <v>0.3606660206387343</v>
      </c>
      <c r="D42" s="22"/>
    </row>
    <row r="43" spans="1:6" ht="15.75" customHeight="1">
      <c r="A43" s="24">
        <v>19.4</v>
      </c>
      <c r="B43" s="19" t="s">
        <v>62</v>
      </c>
      <c r="C43" s="22">
        <v>0.44194397138732655</v>
      </c>
      <c r="D43" s="22">
        <v>2.180120751964997</v>
      </c>
      <c r="F43" s="10" t="s">
        <v>63</v>
      </c>
    </row>
    <row r="44" spans="1:6" ht="15.75" customHeight="1">
      <c r="A44" s="24">
        <v>21.1</v>
      </c>
      <c r="B44" s="19" t="s">
        <v>64</v>
      </c>
      <c r="C44" s="22">
        <v>0.3269876658968955</v>
      </c>
      <c r="D44" s="22">
        <v>0.10908474463276553</v>
      </c>
      <c r="F44" s="37" t="s">
        <v>65</v>
      </c>
    </row>
    <row r="45" spans="1:6" ht="15.75" customHeight="1">
      <c r="A45" s="24">
        <v>21.2</v>
      </c>
      <c r="B45" s="19" t="s">
        <v>66</v>
      </c>
      <c r="C45" s="22">
        <v>0.46294054133838125</v>
      </c>
      <c r="D45" s="22">
        <v>0.3303908740001714</v>
      </c>
      <c r="F45" s="37" t="s">
        <v>67</v>
      </c>
    </row>
    <row r="46" spans="1:6" ht="15.75" customHeight="1">
      <c r="A46" s="24">
        <v>22</v>
      </c>
      <c r="B46" s="19" t="s">
        <v>68</v>
      </c>
      <c r="C46" s="22">
        <v>0.3882145082332402</v>
      </c>
      <c r="D46" s="22">
        <v>2.387798118240771</v>
      </c>
      <c r="F46" s="37" t="s">
        <v>69</v>
      </c>
    </row>
    <row r="47" spans="1:4" ht="15.75" customHeight="1">
      <c r="A47" s="24">
        <v>23</v>
      </c>
      <c r="B47" s="19" t="s">
        <v>70</v>
      </c>
      <c r="C47" s="22">
        <v>0.5432489301512993</v>
      </c>
      <c r="D47" s="22">
        <v>2.5384324342008324</v>
      </c>
    </row>
    <row r="48" spans="1:4" ht="15.75" customHeight="1" hidden="1">
      <c r="A48" s="24">
        <v>24</v>
      </c>
      <c r="B48" s="19" t="s">
        <v>71</v>
      </c>
      <c r="C48" s="22">
        <v>0.56198402726827</v>
      </c>
      <c r="D48" s="22">
        <v>1.8601600102087013</v>
      </c>
    </row>
    <row r="49" spans="1:4" ht="15.75" customHeight="1">
      <c r="A49" s="24">
        <v>26</v>
      </c>
      <c r="B49" s="19" t="s">
        <v>72</v>
      </c>
      <c r="C49" s="22">
        <v>0.5289163514327428</v>
      </c>
      <c r="D49" s="22">
        <v>5.55928048836807</v>
      </c>
    </row>
    <row r="50" spans="1:4" ht="15.75" customHeight="1">
      <c r="A50" s="24">
        <v>27</v>
      </c>
      <c r="B50" s="19" t="s">
        <v>73</v>
      </c>
      <c r="C50" s="22">
        <v>0.4665401506347043</v>
      </c>
      <c r="D50" s="22">
        <v>3.371174684844407</v>
      </c>
    </row>
    <row r="51" spans="1:4" ht="15.75" customHeight="1" hidden="1">
      <c r="A51" s="24">
        <v>28</v>
      </c>
      <c r="B51" s="19" t="s">
        <v>74</v>
      </c>
      <c r="C51" s="22">
        <v>0.42194077406399266</v>
      </c>
      <c r="D51" s="22">
        <v>0.6635940743169086</v>
      </c>
    </row>
    <row r="52" spans="1:4" ht="15.75" customHeight="1" hidden="1">
      <c r="A52" s="24">
        <v>33</v>
      </c>
      <c r="B52" s="19" t="s">
        <v>75</v>
      </c>
      <c r="C52" s="22">
        <v>1.1016570396146685</v>
      </c>
      <c r="D52" s="22">
        <v>2.5831981359376845</v>
      </c>
    </row>
    <row r="53" spans="1:4" ht="15.75" customHeight="1" hidden="1">
      <c r="A53" s="24">
        <v>34</v>
      </c>
      <c r="B53" s="19" t="s">
        <v>76</v>
      </c>
      <c r="C53" s="22">
        <v>0.38663498655830975</v>
      </c>
      <c r="D53" s="22"/>
    </row>
    <row r="54" spans="1:4" ht="15.75" customHeight="1">
      <c r="A54" s="24"/>
      <c r="B54" s="19" t="s">
        <v>76</v>
      </c>
      <c r="C54" s="22">
        <v>0.4140234588801301</v>
      </c>
      <c r="D54" s="22">
        <v>1.6148941815385671</v>
      </c>
    </row>
  </sheetData>
  <mergeCells count="2">
    <mergeCell ref="A1:D1"/>
    <mergeCell ref="A2:D2"/>
  </mergeCells>
  <printOptions horizontalCentered="1"/>
  <pageMargins left="0.25" right="0.25" top="0.75" bottom="0.5" header="0.5" footer="0.5"/>
  <pageSetup horizontalDpi="600" verticalDpi="600" orientation="landscape" r:id="rId3"/>
  <headerFooter alignWithMargins="0">
    <oddFooter>&amp;LCalifornia Department of Insurance&amp;RRate Specialist Bureau - 2/14/2007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3" workbookViewId="0" topLeftCell="A1">
      <selection activeCell="A3" sqref="A3"/>
    </sheetView>
  </sheetViews>
  <sheetFormatPr defaultColWidth="9.140625" defaultRowHeight="12.75"/>
  <cols>
    <col min="1" max="1" width="8.421875" style="38" customWidth="1"/>
    <col min="2" max="2" width="28.8515625" style="23" customWidth="1"/>
    <col min="3" max="4" width="19.7109375" style="39" customWidth="1"/>
    <col min="5" max="5" width="19.7109375" style="23" customWidth="1"/>
    <col min="6" max="6" width="18.140625" style="23" customWidth="1"/>
    <col min="7" max="7" width="13.421875" style="23" customWidth="1"/>
    <col min="8" max="8" width="9.140625" style="23" customWidth="1"/>
    <col min="9" max="11" width="12.7109375" style="23" hidden="1" customWidth="1"/>
    <col min="12" max="16384" width="9.140625" style="23" customWidth="1"/>
  </cols>
  <sheetData>
    <row r="1" spans="1:8" s="2" customFormat="1" ht="27.75" customHeight="1">
      <c r="A1" s="140" t="s">
        <v>0</v>
      </c>
      <c r="B1" s="140"/>
      <c r="C1" s="140"/>
      <c r="D1" s="140"/>
      <c r="E1" s="140"/>
      <c r="F1" s="140"/>
      <c r="G1" s="140"/>
      <c r="H1" s="1"/>
    </row>
    <row r="2" spans="1:8" s="2" customFormat="1" ht="29.25" customHeight="1">
      <c r="A2" s="141" t="s">
        <v>1</v>
      </c>
      <c r="B2" s="141"/>
      <c r="C2" s="141"/>
      <c r="D2" s="141"/>
      <c r="E2" s="141"/>
      <c r="F2" s="141"/>
      <c r="G2" s="141"/>
      <c r="H2" s="3"/>
    </row>
    <row r="3" spans="1:8" s="2" customFormat="1" ht="9.75" customHeight="1" thickBot="1">
      <c r="A3" s="1"/>
      <c r="B3" s="1"/>
      <c r="C3" s="1"/>
      <c r="D3" s="1"/>
      <c r="E3" s="1"/>
      <c r="F3" s="1"/>
      <c r="G3" s="1"/>
      <c r="H3" s="1"/>
    </row>
    <row r="4" spans="1:8" s="10" customFormat="1" ht="21.75" customHeight="1">
      <c r="A4" s="4"/>
      <c r="B4" s="5"/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9"/>
    </row>
    <row r="5" spans="1:8" s="17" customFormat="1" ht="21.75" customHeight="1" thickBot="1">
      <c r="A5" s="11" t="s">
        <v>7</v>
      </c>
      <c r="B5" s="12" t="s">
        <v>8</v>
      </c>
      <c r="C5" s="13" t="s">
        <v>9</v>
      </c>
      <c r="D5" s="13" t="s">
        <v>10</v>
      </c>
      <c r="E5" s="13" t="s">
        <v>10</v>
      </c>
      <c r="F5" s="14" t="s">
        <v>10</v>
      </c>
      <c r="G5" s="15" t="s">
        <v>11</v>
      </c>
      <c r="H5" s="16"/>
    </row>
    <row r="6" spans="1:7" ht="18" customHeight="1">
      <c r="A6" s="18" t="s">
        <v>12</v>
      </c>
      <c r="B6" s="19" t="s">
        <v>13</v>
      </c>
      <c r="C6" s="20">
        <v>1016158603</v>
      </c>
      <c r="D6" s="20">
        <v>500534364</v>
      </c>
      <c r="E6" s="20">
        <v>495612804</v>
      </c>
      <c r="F6" s="21">
        <f aca="true" t="shared" si="0" ref="F6:F52">(D6+E6)/2</f>
        <v>498073584</v>
      </c>
      <c r="G6" s="22">
        <f aca="true" t="shared" si="1" ref="G6:G29">F6/C6</f>
        <v>0.4901533899624919</v>
      </c>
    </row>
    <row r="7" spans="1:7" ht="18" customHeight="1">
      <c r="A7" s="24" t="s">
        <v>14</v>
      </c>
      <c r="B7" s="19" t="s">
        <v>15</v>
      </c>
      <c r="C7" s="20">
        <v>608300682</v>
      </c>
      <c r="D7" s="20">
        <v>271888164</v>
      </c>
      <c r="E7" s="20">
        <v>285236569</v>
      </c>
      <c r="F7" s="21">
        <f t="shared" si="0"/>
        <v>278562366.5</v>
      </c>
      <c r="G7" s="22">
        <f t="shared" si="1"/>
        <v>0.4579353184088654</v>
      </c>
    </row>
    <row r="8" spans="1:7" ht="18" customHeight="1">
      <c r="A8" s="24" t="s">
        <v>16</v>
      </c>
      <c r="B8" s="19" t="s">
        <v>17</v>
      </c>
      <c r="C8" s="20">
        <v>170297996</v>
      </c>
      <c r="D8" s="20">
        <v>24723901</v>
      </c>
      <c r="E8" s="20">
        <v>14035283</v>
      </c>
      <c r="F8" s="21">
        <f t="shared" si="0"/>
        <v>19379592</v>
      </c>
      <c r="G8" s="22">
        <f t="shared" si="1"/>
        <v>0.11379812126503239</v>
      </c>
    </row>
    <row r="9" spans="1:7" ht="18" customHeight="1">
      <c r="A9" s="24" t="s">
        <v>18</v>
      </c>
      <c r="B9" s="19" t="s">
        <v>19</v>
      </c>
      <c r="C9" s="20">
        <v>127030320</v>
      </c>
      <c r="D9" s="20">
        <v>68728366</v>
      </c>
      <c r="E9" s="20">
        <v>66164501</v>
      </c>
      <c r="F9" s="21">
        <f t="shared" si="0"/>
        <v>67446433.5</v>
      </c>
      <c r="G9" s="22">
        <f t="shared" si="1"/>
        <v>0.5309475210327739</v>
      </c>
    </row>
    <row r="10" spans="1:7" ht="18" customHeight="1">
      <c r="A10" s="25" t="s">
        <v>20</v>
      </c>
      <c r="B10" s="19" t="s">
        <v>21</v>
      </c>
      <c r="C10" s="20">
        <v>179749119</v>
      </c>
      <c r="D10" s="20">
        <v>88708253</v>
      </c>
      <c r="E10" s="20">
        <v>79438776</v>
      </c>
      <c r="F10" s="21">
        <f t="shared" si="0"/>
        <v>84073514.5</v>
      </c>
      <c r="G10" s="22">
        <f t="shared" si="1"/>
        <v>0.4677269906396593</v>
      </c>
    </row>
    <row r="11" spans="1:7" ht="18" customHeight="1">
      <c r="A11" s="26" t="s">
        <v>22</v>
      </c>
      <c r="B11" s="19" t="s">
        <v>23</v>
      </c>
      <c r="C11" s="20">
        <v>6123656608</v>
      </c>
      <c r="D11" s="20">
        <v>3256554731</v>
      </c>
      <c r="E11" s="20">
        <v>3044626480</v>
      </c>
      <c r="F11" s="21">
        <f t="shared" si="0"/>
        <v>3150590605.5</v>
      </c>
      <c r="G11" s="22">
        <f t="shared" si="1"/>
        <v>0.5144949835012042</v>
      </c>
    </row>
    <row r="12" spans="1:7" ht="18" customHeight="1">
      <c r="A12" s="26" t="s">
        <v>24</v>
      </c>
      <c r="B12" s="19" t="s">
        <v>25</v>
      </c>
      <c r="C12" s="20">
        <v>2514050125</v>
      </c>
      <c r="D12" s="20">
        <v>1293756166</v>
      </c>
      <c r="E12" s="20">
        <v>1240798354</v>
      </c>
      <c r="F12" s="21">
        <f t="shared" si="0"/>
        <v>1267277260</v>
      </c>
      <c r="G12" s="22">
        <f t="shared" si="1"/>
        <v>0.5040779606572084</v>
      </c>
    </row>
    <row r="13" spans="1:7" ht="18" customHeight="1">
      <c r="A13" s="26" t="s">
        <v>26</v>
      </c>
      <c r="B13" s="19" t="s">
        <v>27</v>
      </c>
      <c r="C13" s="20">
        <v>1942360890</v>
      </c>
      <c r="D13" s="20">
        <v>896729829</v>
      </c>
      <c r="E13" s="20">
        <v>908420937</v>
      </c>
      <c r="F13" s="21">
        <f t="shared" si="0"/>
        <v>902575383</v>
      </c>
      <c r="G13" s="22">
        <f t="shared" si="1"/>
        <v>0.46467954932927014</v>
      </c>
    </row>
    <row r="14" spans="1:7" ht="18" customHeight="1">
      <c r="A14" s="26" t="s">
        <v>28</v>
      </c>
      <c r="B14" s="19" t="s">
        <v>29</v>
      </c>
      <c r="C14" s="20">
        <v>425957198</v>
      </c>
      <c r="D14" s="20">
        <v>57740830</v>
      </c>
      <c r="E14" s="20">
        <v>43909091</v>
      </c>
      <c r="F14" s="21">
        <f t="shared" si="0"/>
        <v>50824960.5</v>
      </c>
      <c r="G14" s="22">
        <f t="shared" si="1"/>
        <v>0.11931940753352406</v>
      </c>
    </row>
    <row r="15" spans="1:7" ht="18" customHeight="1">
      <c r="A15" s="26" t="s">
        <v>30</v>
      </c>
      <c r="B15" s="19" t="s">
        <v>31</v>
      </c>
      <c r="C15" s="20">
        <v>272609293</v>
      </c>
      <c r="D15" s="20">
        <v>79506268</v>
      </c>
      <c r="E15" s="20">
        <v>75489582</v>
      </c>
      <c r="F15" s="21">
        <f t="shared" si="0"/>
        <v>77497925</v>
      </c>
      <c r="G15" s="22">
        <f t="shared" si="1"/>
        <v>0.28428203656285483</v>
      </c>
    </row>
    <row r="16" spans="1:11" ht="18" customHeight="1">
      <c r="A16" s="26" t="s">
        <v>32</v>
      </c>
      <c r="B16" s="19" t="s">
        <v>33</v>
      </c>
      <c r="C16" s="20">
        <v>1667061709</v>
      </c>
      <c r="D16" s="20">
        <v>661873262</v>
      </c>
      <c r="E16" s="20">
        <v>644594263</v>
      </c>
      <c r="F16" s="21">
        <f t="shared" si="0"/>
        <v>653233762.5</v>
      </c>
      <c r="G16" s="22">
        <f t="shared" si="1"/>
        <v>0.39184737971808337</v>
      </c>
      <c r="I16" s="27" t="s">
        <v>34</v>
      </c>
      <c r="J16" s="27"/>
      <c r="K16" s="27"/>
    </row>
    <row r="17" spans="1:11" ht="18" customHeight="1">
      <c r="A17" s="24">
        <v>10</v>
      </c>
      <c r="B17" s="19" t="s">
        <v>35</v>
      </c>
      <c r="C17" s="20">
        <v>267875921</v>
      </c>
      <c r="D17" s="20">
        <v>1855871737</v>
      </c>
      <c r="E17" s="20">
        <v>1768838642</v>
      </c>
      <c r="F17" s="21">
        <f t="shared" si="0"/>
        <v>1812355189.5</v>
      </c>
      <c r="G17" s="22">
        <f t="shared" si="1"/>
        <v>6.765651734334121</v>
      </c>
      <c r="I17" s="28" t="s">
        <v>36</v>
      </c>
      <c r="J17" s="28" t="s">
        <v>37</v>
      </c>
      <c r="K17" s="28" t="s">
        <v>38</v>
      </c>
    </row>
    <row r="18" spans="1:7" ht="18" customHeight="1">
      <c r="A18" s="24">
        <v>11</v>
      </c>
      <c r="B18" s="19" t="s">
        <v>39</v>
      </c>
      <c r="C18" s="20">
        <v>963058919</v>
      </c>
      <c r="D18" s="20">
        <v>337396475</v>
      </c>
      <c r="E18" s="20">
        <v>330980826</v>
      </c>
      <c r="F18" s="21">
        <f t="shared" si="0"/>
        <v>334188650.5</v>
      </c>
      <c r="G18" s="22">
        <f t="shared" si="1"/>
        <v>0.3470074820001745</v>
      </c>
    </row>
    <row r="19" spans="1:11" ht="18" customHeight="1">
      <c r="A19" s="24">
        <v>11.1</v>
      </c>
      <c r="B19" s="19" t="s">
        <v>40</v>
      </c>
      <c r="C19" s="20">
        <f>C18*(I19/(I19+I20))</f>
        <v>222800280.17746136</v>
      </c>
      <c r="D19" s="20">
        <f>D18*(J19/(J19+J20))</f>
        <v>72513467.16411354</v>
      </c>
      <c r="E19" s="20">
        <f>E18*(K19/(K19+K20))</f>
        <v>68446333.1929732</v>
      </c>
      <c r="F19" s="21">
        <f t="shared" si="0"/>
        <v>70479900.17854336</v>
      </c>
      <c r="G19" s="22">
        <f t="shared" si="1"/>
        <v>0.31633667660743436</v>
      </c>
      <c r="H19" s="29"/>
      <c r="I19" s="30">
        <v>2152907</v>
      </c>
      <c r="J19" s="31">
        <v>952697</v>
      </c>
      <c r="K19" s="32">
        <v>845605</v>
      </c>
    </row>
    <row r="20" spans="1:11" ht="18" customHeight="1">
      <c r="A20" s="24">
        <v>11.2</v>
      </c>
      <c r="B20" s="19" t="s">
        <v>41</v>
      </c>
      <c r="C20" s="20">
        <f>C18-C19</f>
        <v>740258638.8225386</v>
      </c>
      <c r="D20" s="20">
        <f>D18-D19</f>
        <v>264883007.83588648</v>
      </c>
      <c r="E20" s="20">
        <f>E18-E19</f>
        <v>262534492.8070268</v>
      </c>
      <c r="F20" s="21">
        <f t="shared" si="0"/>
        <v>263708750.32145664</v>
      </c>
      <c r="G20" s="22">
        <f t="shared" si="1"/>
        <v>0.35623866644895075</v>
      </c>
      <c r="H20" s="33"/>
      <c r="I20" s="34">
        <v>7153079</v>
      </c>
      <c r="J20" s="35">
        <v>3480088</v>
      </c>
      <c r="K20" s="36">
        <v>3243424</v>
      </c>
    </row>
    <row r="21" spans="1:11" ht="18" customHeight="1">
      <c r="A21" s="24">
        <v>12</v>
      </c>
      <c r="B21" s="19" t="s">
        <v>42</v>
      </c>
      <c r="C21" s="20">
        <v>735679870</v>
      </c>
      <c r="D21" s="20">
        <v>382560596</v>
      </c>
      <c r="E21" s="20">
        <v>342715885</v>
      </c>
      <c r="F21" s="21">
        <f t="shared" si="0"/>
        <v>362638240.5</v>
      </c>
      <c r="G21" s="22">
        <f t="shared" si="1"/>
        <v>0.49292940487823866</v>
      </c>
      <c r="I21" s="28" t="s">
        <v>36</v>
      </c>
      <c r="J21" s="28" t="s">
        <v>37</v>
      </c>
      <c r="K21" s="28" t="s">
        <v>38</v>
      </c>
    </row>
    <row r="22" spans="1:7" ht="18" customHeight="1">
      <c r="A22" s="24">
        <v>13</v>
      </c>
      <c r="B22" s="19" t="s">
        <v>43</v>
      </c>
      <c r="C22" s="20">
        <v>227680355</v>
      </c>
      <c r="D22" s="20">
        <v>108368192</v>
      </c>
      <c r="E22" s="20">
        <v>89777508</v>
      </c>
      <c r="F22" s="21">
        <f t="shared" si="0"/>
        <v>99072850</v>
      </c>
      <c r="G22" s="22">
        <f t="shared" si="1"/>
        <v>0.43514008927120656</v>
      </c>
    </row>
    <row r="23" spans="1:7" ht="18" customHeight="1">
      <c r="A23" s="24">
        <v>14</v>
      </c>
      <c r="B23" s="19" t="s">
        <v>44</v>
      </c>
      <c r="C23" s="20">
        <v>39480490</v>
      </c>
      <c r="D23" s="20">
        <v>2400462</v>
      </c>
      <c r="E23" s="20">
        <v>2996164</v>
      </c>
      <c r="F23" s="21">
        <f t="shared" si="0"/>
        <v>2698313</v>
      </c>
      <c r="G23" s="22">
        <f t="shared" si="1"/>
        <v>0.06834547899481491</v>
      </c>
    </row>
    <row r="24" spans="1:7" ht="18" customHeight="1">
      <c r="A24" s="24">
        <v>15.1</v>
      </c>
      <c r="B24" s="19" t="s">
        <v>45</v>
      </c>
      <c r="C24" s="20">
        <v>2254904</v>
      </c>
      <c r="D24" s="20">
        <v>3128146</v>
      </c>
      <c r="E24" s="20">
        <v>3214039</v>
      </c>
      <c r="F24" s="21">
        <f t="shared" si="0"/>
        <v>3171092.5</v>
      </c>
      <c r="G24" s="22">
        <f t="shared" si="1"/>
        <v>1.4063093151637498</v>
      </c>
    </row>
    <row r="25" spans="1:7" ht="18" customHeight="1">
      <c r="A25" s="24">
        <v>15.2</v>
      </c>
      <c r="B25" s="19" t="s">
        <v>46</v>
      </c>
      <c r="C25" s="20">
        <v>6676</v>
      </c>
      <c r="D25" s="20">
        <v>116</v>
      </c>
      <c r="E25" s="20">
        <v>115</v>
      </c>
      <c r="F25" s="21">
        <f t="shared" si="0"/>
        <v>115.5</v>
      </c>
      <c r="G25" s="22">
        <f t="shared" si="1"/>
        <v>0.01730077890952666</v>
      </c>
    </row>
    <row r="26" spans="1:7" ht="18" customHeight="1">
      <c r="A26" s="24">
        <v>15.3</v>
      </c>
      <c r="B26" s="19" t="s">
        <v>47</v>
      </c>
      <c r="C26" s="20">
        <v>31058379</v>
      </c>
      <c r="D26" s="20">
        <v>353050779</v>
      </c>
      <c r="E26" s="20">
        <v>298931080</v>
      </c>
      <c r="F26" s="21">
        <f t="shared" si="0"/>
        <v>325990929.5</v>
      </c>
      <c r="G26" s="22">
        <f t="shared" si="1"/>
        <v>10.496070303604705</v>
      </c>
    </row>
    <row r="27" spans="1:7" ht="18" customHeight="1">
      <c r="A27" s="24">
        <v>15.4</v>
      </c>
      <c r="B27" s="19" t="s">
        <v>48</v>
      </c>
      <c r="C27" s="20">
        <v>10646964</v>
      </c>
      <c r="D27" s="20">
        <v>3758347</v>
      </c>
      <c r="E27" s="20">
        <v>3864573</v>
      </c>
      <c r="F27" s="21">
        <f t="shared" si="0"/>
        <v>3811460</v>
      </c>
      <c r="G27" s="22">
        <f t="shared" si="1"/>
        <v>0.3579856191868405</v>
      </c>
    </row>
    <row r="28" spans="1:7" ht="18" customHeight="1">
      <c r="A28" s="24">
        <v>15.5</v>
      </c>
      <c r="B28" s="19" t="s">
        <v>49</v>
      </c>
      <c r="C28" s="20">
        <v>13692205</v>
      </c>
      <c r="D28" s="20">
        <v>1653768</v>
      </c>
      <c r="E28" s="20">
        <v>2576692</v>
      </c>
      <c r="F28" s="21">
        <f t="shared" si="0"/>
        <v>2115230</v>
      </c>
      <c r="G28" s="22">
        <f t="shared" si="1"/>
        <v>0.15448424851950435</v>
      </c>
    </row>
    <row r="29" spans="1:7" ht="18" customHeight="1">
      <c r="A29" s="24">
        <v>15.6</v>
      </c>
      <c r="B29" s="19" t="s">
        <v>50</v>
      </c>
      <c r="C29" s="20">
        <v>9408094</v>
      </c>
      <c r="D29" s="20">
        <v>5160776</v>
      </c>
      <c r="E29" s="20">
        <v>1871518</v>
      </c>
      <c r="F29" s="21">
        <f t="shared" si="0"/>
        <v>3516147</v>
      </c>
      <c r="G29" s="22">
        <f t="shared" si="1"/>
        <v>0.3737363806101427</v>
      </c>
    </row>
    <row r="30" spans="1:7" ht="18" customHeight="1">
      <c r="A30" s="24">
        <v>15.7</v>
      </c>
      <c r="B30" s="19" t="s">
        <v>51</v>
      </c>
      <c r="C30" s="20">
        <v>0</v>
      </c>
      <c r="D30" s="20">
        <v>0</v>
      </c>
      <c r="E30" s="20">
        <v>0</v>
      </c>
      <c r="F30" s="21">
        <f t="shared" si="0"/>
        <v>0</v>
      </c>
      <c r="G30" s="22">
        <f>IF(C30=0,0,+F30/C30)</f>
        <v>0</v>
      </c>
    </row>
    <row r="31" spans="1:7" ht="18" customHeight="1">
      <c r="A31" s="24">
        <v>16</v>
      </c>
      <c r="B31" s="19" t="s">
        <v>52</v>
      </c>
      <c r="C31" s="20">
        <v>14541209558</v>
      </c>
      <c r="D31" s="20">
        <v>2100754086</v>
      </c>
      <c r="E31" s="20">
        <v>2221432585</v>
      </c>
      <c r="F31" s="21">
        <f t="shared" si="0"/>
        <v>2161093335.5</v>
      </c>
      <c r="G31" s="22">
        <f aca="true" t="shared" si="2" ref="G31:G52">F31/C31</f>
        <v>0.14861854007949785</v>
      </c>
    </row>
    <row r="32" spans="1:7" ht="18" customHeight="1">
      <c r="A32" s="24">
        <v>17</v>
      </c>
      <c r="B32" s="19" t="s">
        <v>53</v>
      </c>
      <c r="C32" s="20">
        <v>7254539054</v>
      </c>
      <c r="D32" s="20">
        <v>3620386672</v>
      </c>
      <c r="E32" s="20">
        <v>3452158544</v>
      </c>
      <c r="F32" s="21">
        <f t="shared" si="0"/>
        <v>3536272608</v>
      </c>
      <c r="G32" s="22">
        <f t="shared" si="2"/>
        <v>0.48745655398328497</v>
      </c>
    </row>
    <row r="33" spans="1:11" ht="18" customHeight="1">
      <c r="A33" s="24">
        <v>17.1</v>
      </c>
      <c r="B33" s="19" t="s">
        <v>54</v>
      </c>
      <c r="C33" s="20">
        <f>C32*(I33/(I33+I34))</f>
        <v>4390908265.219306</v>
      </c>
      <c r="D33" s="20">
        <f>D32*(J33/(J33+J34))</f>
        <v>2277654575.5912805</v>
      </c>
      <c r="E33" s="20">
        <f>E32*(K33/(K33+K34))</f>
        <v>2224757695.2044263</v>
      </c>
      <c r="F33" s="21">
        <f t="shared" si="0"/>
        <v>2251206135.3978534</v>
      </c>
      <c r="G33" s="22">
        <f t="shared" si="2"/>
        <v>0.5126971458797752</v>
      </c>
      <c r="H33" s="29"/>
      <c r="I33" s="30">
        <v>23577619</v>
      </c>
      <c r="J33" s="31">
        <v>14308360</v>
      </c>
      <c r="K33" s="32">
        <v>14222931</v>
      </c>
    </row>
    <row r="34" spans="1:11" ht="18" customHeight="1">
      <c r="A34" s="24">
        <v>17.2</v>
      </c>
      <c r="B34" s="19" t="s">
        <v>55</v>
      </c>
      <c r="C34" s="20">
        <f>C32-C33</f>
        <v>2863630788.780694</v>
      </c>
      <c r="D34" s="20">
        <f>D32-D33</f>
        <v>1342732096.4087195</v>
      </c>
      <c r="E34" s="20">
        <f>E32-E33</f>
        <v>1227400848.7955737</v>
      </c>
      <c r="F34" s="21">
        <f t="shared" si="0"/>
        <v>1285066472.6021466</v>
      </c>
      <c r="G34" s="22">
        <f t="shared" si="2"/>
        <v>0.44875424500842004</v>
      </c>
      <c r="H34" s="33"/>
      <c r="I34" s="34">
        <v>15376681</v>
      </c>
      <c r="J34" s="35">
        <v>8435122</v>
      </c>
      <c r="K34" s="36">
        <v>7846804</v>
      </c>
    </row>
    <row r="35" spans="1:7" ht="18" customHeight="1">
      <c r="A35" s="24">
        <v>18</v>
      </c>
      <c r="B35" s="19" t="s">
        <v>56</v>
      </c>
      <c r="C35" s="20">
        <v>710345884</v>
      </c>
      <c r="D35" s="20">
        <v>355452897</v>
      </c>
      <c r="E35" s="20">
        <v>370032712</v>
      </c>
      <c r="F35" s="21">
        <f t="shared" si="0"/>
        <v>362742804.5</v>
      </c>
      <c r="G35" s="22">
        <f t="shared" si="2"/>
        <v>0.5106565867002335</v>
      </c>
    </row>
    <row r="36" spans="1:11" ht="18" customHeight="1">
      <c r="A36" s="24">
        <v>18.1</v>
      </c>
      <c r="B36" s="19" t="s">
        <v>57</v>
      </c>
      <c r="C36" s="20">
        <f>C35*(I36/(I36+I37))</f>
        <v>604851724.3633595</v>
      </c>
      <c r="D36" s="20">
        <f>D35*(J36/(J36+J37))</f>
        <v>308807676.348503</v>
      </c>
      <c r="E36" s="20">
        <f>E35*(K36/(K36+K37))</f>
        <v>324647376.2576612</v>
      </c>
      <c r="F36" s="21">
        <f t="shared" si="0"/>
        <v>316727526.3030821</v>
      </c>
      <c r="G36" s="22">
        <f t="shared" si="2"/>
        <v>0.5236449092320199</v>
      </c>
      <c r="H36" s="29"/>
      <c r="I36" s="30">
        <v>2935786</v>
      </c>
      <c r="J36" s="31">
        <v>1369565</v>
      </c>
      <c r="K36" s="32">
        <v>1317643</v>
      </c>
    </row>
    <row r="37" spans="1:11" ht="18" customHeight="1">
      <c r="A37" s="24">
        <v>18.2</v>
      </c>
      <c r="B37" s="19" t="s">
        <v>58</v>
      </c>
      <c r="C37" s="20">
        <f>C35-C36</f>
        <v>105494159.63664055</v>
      </c>
      <c r="D37" s="20">
        <f>D35-D36</f>
        <v>46645220.65149701</v>
      </c>
      <c r="E37" s="20">
        <f>E35-E36</f>
        <v>45385335.74233878</v>
      </c>
      <c r="F37" s="21">
        <f t="shared" si="0"/>
        <v>46015278.19691789</v>
      </c>
      <c r="G37" s="22">
        <f t="shared" si="2"/>
        <v>0.4361879212594412</v>
      </c>
      <c r="H37" s="21"/>
      <c r="I37" s="34">
        <v>512040</v>
      </c>
      <c r="J37" s="35">
        <v>206872</v>
      </c>
      <c r="K37" s="36">
        <v>184205</v>
      </c>
    </row>
    <row r="38" spans="1:7" ht="18" customHeight="1">
      <c r="A38" s="24">
        <v>19.1</v>
      </c>
      <c r="B38" s="19" t="s">
        <v>59</v>
      </c>
      <c r="C38" s="20">
        <v>30980070</v>
      </c>
      <c r="D38" s="20">
        <v>5299443</v>
      </c>
      <c r="E38" s="20">
        <v>1617309</v>
      </c>
      <c r="F38" s="21">
        <f t="shared" si="0"/>
        <v>3458376</v>
      </c>
      <c r="G38" s="22">
        <f t="shared" si="2"/>
        <v>0.11163228488508903</v>
      </c>
    </row>
    <row r="39" spans="1:7" ht="18" customHeight="1">
      <c r="A39" s="24">
        <v>19.2</v>
      </c>
      <c r="B39" s="19" t="s">
        <v>60</v>
      </c>
      <c r="C39" s="20">
        <v>10715991131</v>
      </c>
      <c r="D39" s="20">
        <v>3463441598</v>
      </c>
      <c r="E39" s="20">
        <v>3406608139</v>
      </c>
      <c r="F39" s="21">
        <f t="shared" si="0"/>
        <v>3435024868.5</v>
      </c>
      <c r="G39" s="22">
        <f t="shared" si="2"/>
        <v>0.3205512981961052</v>
      </c>
    </row>
    <row r="40" spans="1:7" ht="18" customHeight="1">
      <c r="A40" s="24">
        <v>19.3</v>
      </c>
      <c r="B40" s="19" t="s">
        <v>61</v>
      </c>
      <c r="C40" s="20">
        <v>1775981</v>
      </c>
      <c r="D40" s="20">
        <v>1201449</v>
      </c>
      <c r="E40" s="20">
        <v>79623</v>
      </c>
      <c r="F40" s="21">
        <f t="shared" si="0"/>
        <v>640536</v>
      </c>
      <c r="G40" s="22">
        <f t="shared" si="2"/>
        <v>0.3606660206387343</v>
      </c>
    </row>
    <row r="41" spans="1:9" ht="18" customHeight="1">
      <c r="A41" s="24">
        <v>19.4</v>
      </c>
      <c r="B41" s="19" t="s">
        <v>62</v>
      </c>
      <c r="C41" s="20">
        <v>2260516903</v>
      </c>
      <c r="D41" s="20">
        <v>1006068684</v>
      </c>
      <c r="E41" s="20">
        <v>991974951</v>
      </c>
      <c r="F41" s="21">
        <f t="shared" si="0"/>
        <v>999021817.5</v>
      </c>
      <c r="G41" s="22">
        <f t="shared" si="2"/>
        <v>0.44194397138732655</v>
      </c>
      <c r="I41" s="10" t="s">
        <v>63</v>
      </c>
    </row>
    <row r="42" spans="1:9" ht="18" customHeight="1">
      <c r="A42" s="24">
        <v>21.1</v>
      </c>
      <c r="B42" s="19" t="s">
        <v>64</v>
      </c>
      <c r="C42" s="20">
        <v>8396502212</v>
      </c>
      <c r="D42" s="20">
        <v>2793484751</v>
      </c>
      <c r="E42" s="20">
        <v>2697620569</v>
      </c>
      <c r="F42" s="21">
        <f t="shared" si="0"/>
        <v>2745552660</v>
      </c>
      <c r="G42" s="22">
        <f t="shared" si="2"/>
        <v>0.3269876658968955</v>
      </c>
      <c r="I42" s="37" t="s">
        <v>65</v>
      </c>
    </row>
    <row r="43" spans="1:9" ht="18" customHeight="1">
      <c r="A43" s="24">
        <v>21.2</v>
      </c>
      <c r="B43" s="19" t="s">
        <v>66</v>
      </c>
      <c r="C43" s="20">
        <v>795769476</v>
      </c>
      <c r="D43" s="20">
        <v>376889357</v>
      </c>
      <c r="E43" s="20">
        <v>359898547</v>
      </c>
      <c r="F43" s="21">
        <f t="shared" si="0"/>
        <v>368393952</v>
      </c>
      <c r="G43" s="22">
        <f t="shared" si="2"/>
        <v>0.46294054133838125</v>
      </c>
      <c r="I43" s="37" t="s">
        <v>67</v>
      </c>
    </row>
    <row r="44" spans="1:9" ht="18" customHeight="1">
      <c r="A44" s="24">
        <v>22</v>
      </c>
      <c r="B44" s="19" t="s">
        <v>68</v>
      </c>
      <c r="C44" s="20">
        <v>220254110</v>
      </c>
      <c r="D44" s="20">
        <v>86182551</v>
      </c>
      <c r="E44" s="20">
        <v>84829131</v>
      </c>
      <c r="F44" s="21">
        <f t="shared" si="0"/>
        <v>85505841</v>
      </c>
      <c r="G44" s="22">
        <f t="shared" si="2"/>
        <v>0.3882145082332402</v>
      </c>
      <c r="I44" s="37" t="s">
        <v>69</v>
      </c>
    </row>
    <row r="45" spans="1:7" ht="18" customHeight="1">
      <c r="A45" s="24">
        <v>23</v>
      </c>
      <c r="B45" s="19" t="s">
        <v>70</v>
      </c>
      <c r="C45" s="20">
        <v>134772328</v>
      </c>
      <c r="D45" s="20">
        <v>73512823</v>
      </c>
      <c r="E45" s="20">
        <v>72917023</v>
      </c>
      <c r="F45" s="21">
        <f t="shared" si="0"/>
        <v>73214923</v>
      </c>
      <c r="G45" s="22">
        <f t="shared" si="2"/>
        <v>0.5432489301512993</v>
      </c>
    </row>
    <row r="46" spans="1:7" ht="18" customHeight="1">
      <c r="A46" s="24">
        <v>24</v>
      </c>
      <c r="B46" s="19" t="s">
        <v>71</v>
      </c>
      <c r="C46" s="20">
        <v>600495154</v>
      </c>
      <c r="D46" s="20">
        <v>346102423</v>
      </c>
      <c r="E46" s="20">
        <v>328834947</v>
      </c>
      <c r="F46" s="21">
        <f t="shared" si="0"/>
        <v>337468685</v>
      </c>
      <c r="G46" s="22">
        <f t="shared" si="2"/>
        <v>0.56198402726827</v>
      </c>
    </row>
    <row r="47" spans="1:7" ht="18" customHeight="1">
      <c r="A47" s="24">
        <v>26</v>
      </c>
      <c r="B47" s="19" t="s">
        <v>72</v>
      </c>
      <c r="C47" s="20">
        <v>14702045</v>
      </c>
      <c r="D47" s="20">
        <v>7681822</v>
      </c>
      <c r="E47" s="20">
        <v>7870482</v>
      </c>
      <c r="F47" s="21">
        <f t="shared" si="0"/>
        <v>7776152</v>
      </c>
      <c r="G47" s="22">
        <f t="shared" si="2"/>
        <v>0.5289163514327428</v>
      </c>
    </row>
    <row r="48" spans="1:7" ht="18" customHeight="1">
      <c r="A48" s="24">
        <v>27</v>
      </c>
      <c r="B48" s="19" t="s">
        <v>73</v>
      </c>
      <c r="C48" s="20">
        <v>100967968</v>
      </c>
      <c r="D48" s="20">
        <v>46089067</v>
      </c>
      <c r="E48" s="20">
        <v>48122155</v>
      </c>
      <c r="F48" s="21">
        <f t="shared" si="0"/>
        <v>47105611</v>
      </c>
      <c r="G48" s="22">
        <f t="shared" si="2"/>
        <v>0.4665401506347043</v>
      </c>
    </row>
    <row r="49" spans="1:7" ht="18" customHeight="1">
      <c r="A49" s="24">
        <v>28</v>
      </c>
      <c r="B49" s="19" t="s">
        <v>74</v>
      </c>
      <c r="C49" s="20">
        <v>92497753</v>
      </c>
      <c r="D49" s="20">
        <v>37907820</v>
      </c>
      <c r="E49" s="20">
        <v>40149327</v>
      </c>
      <c r="F49" s="21">
        <f t="shared" si="0"/>
        <v>39028573.5</v>
      </c>
      <c r="G49" s="22">
        <f t="shared" si="2"/>
        <v>0.42194077406399266</v>
      </c>
    </row>
    <row r="50" spans="1:7" ht="18" customHeight="1">
      <c r="A50" s="24">
        <v>33</v>
      </c>
      <c r="B50" s="19" t="s">
        <v>75</v>
      </c>
      <c r="C50" s="20">
        <v>337661692</v>
      </c>
      <c r="D50" s="20">
        <v>401056771</v>
      </c>
      <c r="E50" s="20">
        <v>342917989</v>
      </c>
      <c r="F50" s="21">
        <f t="shared" si="0"/>
        <v>371987380</v>
      </c>
      <c r="G50" s="22">
        <f t="shared" si="2"/>
        <v>1.1016570396146685</v>
      </c>
    </row>
    <row r="51" spans="1:7" ht="18" customHeight="1">
      <c r="A51" s="24">
        <v>34</v>
      </c>
      <c r="B51" s="19" t="s">
        <v>76</v>
      </c>
      <c r="C51" s="20">
        <v>63557056602</v>
      </c>
      <c r="D51" s="20">
        <v>24975605738</v>
      </c>
      <c r="E51" s="20">
        <v>24171157712</v>
      </c>
      <c r="F51" s="21">
        <f t="shared" si="0"/>
        <v>24573381725</v>
      </c>
      <c r="G51" s="22">
        <f t="shared" si="2"/>
        <v>0.38663498655830975</v>
      </c>
    </row>
    <row r="52" spans="1:7" ht="18" customHeight="1">
      <c r="A52" s="24"/>
      <c r="B52" s="19" t="s">
        <v>76</v>
      </c>
      <c r="C52" s="20">
        <f>+C6+C7+C10+C11+C12+C13+C16+C19+C20+C21+C33+C34+C36+C37+C39+C41+C42+C43+C44+C45+C47+C48</f>
        <v>46354437636</v>
      </c>
      <c r="D52" s="20">
        <f>+D6+D7+D10+D11+D12+D13+D16+D19+D20+D21+D33+D34+D36+D37+D39+D41+D42+D43+D44+D45+D47+D48</f>
        <v>19519192062</v>
      </c>
      <c r="E52" s="20">
        <f>+E6+E7+E10+E11+E12+E13+E16+E19+E20+E21+E33+E34+E36+E37+E39+E41+E42+E43+E44+E45+E47+E48</f>
        <v>18864457147</v>
      </c>
      <c r="F52" s="21">
        <f t="shared" si="0"/>
        <v>19191824604.5</v>
      </c>
      <c r="G52" s="22">
        <f t="shared" si="2"/>
        <v>0.4140234588801301</v>
      </c>
    </row>
  </sheetData>
  <mergeCells count="2">
    <mergeCell ref="A1:G1"/>
    <mergeCell ref="A2:G2"/>
  </mergeCells>
  <printOptions horizontalCentered="1"/>
  <pageMargins left="0.25" right="0.25" top="0.5" bottom="0.5" header="0.5" footer="0.5"/>
  <pageSetup horizontalDpi="600" verticalDpi="600" orientation="landscape" r:id="rId3"/>
  <headerFooter alignWithMargins="0">
    <oddFooter>&amp;LCalifornia Department of Insurance&amp;RRate Specialist Bureau - 2/2/2006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N1"/>
    </sheetView>
  </sheetViews>
  <sheetFormatPr defaultColWidth="9.140625" defaultRowHeight="12.75"/>
  <cols>
    <col min="1" max="1" width="4.00390625" style="48" customWidth="1"/>
    <col min="2" max="2" width="15.00390625" style="48" customWidth="1"/>
    <col min="3" max="3" width="14.7109375" style="93" customWidth="1"/>
    <col min="4" max="4" width="14.57421875" style="93" customWidth="1"/>
    <col min="5" max="5" width="15.8515625" style="93" customWidth="1"/>
    <col min="6" max="6" width="15.00390625" style="48" customWidth="1"/>
    <col min="7" max="7" width="14.7109375" style="48" customWidth="1"/>
    <col min="8" max="8" width="18.57421875" style="48" customWidth="1"/>
    <col min="9" max="9" width="15.421875" style="48" customWidth="1"/>
    <col min="10" max="10" width="14.7109375" style="48" customWidth="1"/>
    <col min="11" max="11" width="19.140625" style="48" customWidth="1"/>
    <col min="12" max="12" width="15.28125" style="101" customWidth="1"/>
    <col min="13" max="13" width="10.57421875" style="48" customWidth="1"/>
    <col min="14" max="14" width="5.00390625" style="48" customWidth="1"/>
    <col min="15" max="16384" width="9.140625" style="48" customWidth="1"/>
  </cols>
  <sheetData>
    <row r="1" spans="1:14" s="40" customFormat="1" ht="57.75" customHeight="1" thickBot="1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6" customHeight="1">
      <c r="A2" s="41"/>
      <c r="B2" s="42"/>
      <c r="C2" s="43"/>
      <c r="D2" s="43"/>
      <c r="E2" s="43"/>
      <c r="F2" s="42"/>
      <c r="G2" s="42"/>
      <c r="H2" s="44"/>
      <c r="I2" s="45"/>
      <c r="J2" s="45"/>
      <c r="K2" s="44"/>
      <c r="L2" s="46"/>
      <c r="M2" s="42"/>
      <c r="N2" s="47"/>
    </row>
    <row r="3" spans="1:14" s="56" customFormat="1" ht="15">
      <c r="A3" s="49"/>
      <c r="B3" s="50"/>
      <c r="C3" s="51" t="s">
        <v>78</v>
      </c>
      <c r="D3" s="51" t="s">
        <v>79</v>
      </c>
      <c r="E3" s="51" t="s">
        <v>80</v>
      </c>
      <c r="F3" s="52" t="s">
        <v>81</v>
      </c>
      <c r="G3" s="52" t="s">
        <v>82</v>
      </c>
      <c r="H3" s="52" t="s">
        <v>83</v>
      </c>
      <c r="I3" s="52" t="s">
        <v>84</v>
      </c>
      <c r="J3" s="52" t="s">
        <v>85</v>
      </c>
      <c r="K3" s="52" t="s">
        <v>86</v>
      </c>
      <c r="L3" s="53" t="s">
        <v>87</v>
      </c>
      <c r="M3" s="54"/>
      <c r="N3" s="55"/>
    </row>
    <row r="4" spans="1:14" s="56" customFormat="1" ht="15">
      <c r="A4" s="49"/>
      <c r="B4" s="50"/>
      <c r="C4" s="52">
        <v>2005</v>
      </c>
      <c r="D4" s="52">
        <v>2005</v>
      </c>
      <c r="E4" s="52">
        <v>2005</v>
      </c>
      <c r="F4" s="52">
        <v>2005</v>
      </c>
      <c r="G4" s="52">
        <v>2005</v>
      </c>
      <c r="H4" s="52">
        <v>2005</v>
      </c>
      <c r="I4" s="52">
        <v>2004</v>
      </c>
      <c r="J4" s="52">
        <v>2004</v>
      </c>
      <c r="K4" s="52">
        <v>2004</v>
      </c>
      <c r="L4" s="53" t="s">
        <v>88</v>
      </c>
      <c r="M4" s="57"/>
      <c r="N4" s="58"/>
    </row>
    <row r="5" spans="1:14" s="56" customFormat="1" ht="33.75" customHeight="1">
      <c r="A5" s="49"/>
      <c r="B5" s="50" t="s">
        <v>8</v>
      </c>
      <c r="C5" s="59" t="s">
        <v>89</v>
      </c>
      <c r="D5" s="59" t="s">
        <v>90</v>
      </c>
      <c r="E5" s="59" t="s">
        <v>91</v>
      </c>
      <c r="F5" s="60" t="s">
        <v>92</v>
      </c>
      <c r="G5" s="60" t="s">
        <v>93</v>
      </c>
      <c r="H5" s="60" t="s">
        <v>94</v>
      </c>
      <c r="I5" s="60" t="s">
        <v>92</v>
      </c>
      <c r="J5" s="60" t="s">
        <v>93</v>
      </c>
      <c r="K5" s="60" t="s">
        <v>94</v>
      </c>
      <c r="L5" s="61" t="s">
        <v>95</v>
      </c>
      <c r="M5" s="59" t="s">
        <v>96</v>
      </c>
      <c r="N5" s="62" t="s">
        <v>97</v>
      </c>
    </row>
    <row r="6" spans="1:14" s="56" customFormat="1" ht="31.5" customHeight="1" thickBot="1">
      <c r="A6" s="63"/>
      <c r="B6" s="64"/>
      <c r="C6" s="65"/>
      <c r="D6" s="65"/>
      <c r="E6" s="66" t="s">
        <v>98</v>
      </c>
      <c r="F6" s="67"/>
      <c r="G6" s="67"/>
      <c r="H6" s="68" t="s">
        <v>99</v>
      </c>
      <c r="I6" s="67"/>
      <c r="J6" s="67"/>
      <c r="K6" s="68" t="s">
        <v>100</v>
      </c>
      <c r="L6" s="69" t="s">
        <v>101</v>
      </c>
      <c r="M6" s="65"/>
      <c r="N6" s="70"/>
    </row>
    <row r="7" spans="2:12" ht="8.25" customHeight="1">
      <c r="B7" s="71"/>
      <c r="C7" s="72"/>
      <c r="D7" s="72"/>
      <c r="E7" s="72"/>
      <c r="F7" s="71"/>
      <c r="G7" s="71"/>
      <c r="H7" s="71"/>
      <c r="I7" s="71"/>
      <c r="J7" s="71"/>
      <c r="K7" s="71"/>
      <c r="L7" s="73"/>
    </row>
    <row r="8" spans="1:14" ht="15" customHeight="1">
      <c r="A8" s="74" t="s">
        <v>12</v>
      </c>
      <c r="B8" s="75" t="s">
        <v>13</v>
      </c>
      <c r="C8" s="76">
        <v>365572527</v>
      </c>
      <c r="D8" s="76">
        <v>14469643</v>
      </c>
      <c r="E8" s="77">
        <f aca="true" t="shared" si="0" ref="E8:E36">C8+D8</f>
        <v>380042170</v>
      </c>
      <c r="F8" s="78">
        <v>428974587</v>
      </c>
      <c r="G8" s="78">
        <v>22478238</v>
      </c>
      <c r="H8" s="77">
        <v>15832344.006450582</v>
      </c>
      <c r="I8" s="78">
        <v>390362973</v>
      </c>
      <c r="J8" s="78">
        <v>23674553</v>
      </c>
      <c r="K8" s="77">
        <v>12073593.545232126</v>
      </c>
      <c r="L8" s="79">
        <f aca="true" t="shared" si="1" ref="L8:L17">0.5*SUM(F8:K8)/E8</f>
        <v>1.175390994835761</v>
      </c>
      <c r="M8" s="80"/>
      <c r="N8" s="80"/>
    </row>
    <row r="9" spans="1:14" ht="15" customHeight="1">
      <c r="A9" s="74" t="s">
        <v>14</v>
      </c>
      <c r="B9" s="75" t="s">
        <v>15</v>
      </c>
      <c r="C9" s="76">
        <v>719359266</v>
      </c>
      <c r="D9" s="76">
        <v>17950270</v>
      </c>
      <c r="E9" s="77">
        <f t="shared" si="0"/>
        <v>737309536</v>
      </c>
      <c r="F9" s="78">
        <v>606459109</v>
      </c>
      <c r="G9" s="78">
        <v>19524124</v>
      </c>
      <c r="H9" s="77">
        <v>9613084.620507866</v>
      </c>
      <c r="I9" s="78">
        <v>297999134</v>
      </c>
      <c r="J9" s="78">
        <v>23011829</v>
      </c>
      <c r="K9" s="77">
        <v>5609532.846503426</v>
      </c>
      <c r="L9" s="79">
        <f t="shared" si="1"/>
        <v>0.6525188991092957</v>
      </c>
      <c r="M9" s="80"/>
      <c r="N9" s="80"/>
    </row>
    <row r="10" spans="1:14" ht="15" customHeight="1">
      <c r="A10" s="74" t="s">
        <v>20</v>
      </c>
      <c r="B10" s="75" t="s">
        <v>21</v>
      </c>
      <c r="C10" s="76">
        <v>65749183</v>
      </c>
      <c r="D10" s="76">
        <v>10327781</v>
      </c>
      <c r="E10" s="77">
        <f t="shared" si="0"/>
        <v>76076964</v>
      </c>
      <c r="F10" s="78">
        <v>72852394</v>
      </c>
      <c r="G10" s="78">
        <v>13817804</v>
      </c>
      <c r="H10" s="77">
        <v>5959885.7511478225</v>
      </c>
      <c r="I10" s="78">
        <v>69424827</v>
      </c>
      <c r="J10" s="78">
        <v>11488670</v>
      </c>
      <c r="K10" s="77">
        <v>5287268.214901882</v>
      </c>
      <c r="L10" s="79">
        <f t="shared" si="1"/>
        <v>1.1753285065769035</v>
      </c>
      <c r="M10" s="80"/>
      <c r="N10" s="80"/>
    </row>
    <row r="11" spans="1:14" ht="15" customHeight="1">
      <c r="A11" s="74" t="s">
        <v>22</v>
      </c>
      <c r="B11" s="75" t="s">
        <v>23</v>
      </c>
      <c r="C11" s="76">
        <v>2087904467</v>
      </c>
      <c r="D11" s="76">
        <v>151785713</v>
      </c>
      <c r="E11" s="77">
        <f t="shared" si="0"/>
        <v>2239690180</v>
      </c>
      <c r="F11" s="78">
        <v>1557816591</v>
      </c>
      <c r="G11" s="78">
        <v>302574372</v>
      </c>
      <c r="H11" s="77">
        <v>204084241.35769603</v>
      </c>
      <c r="I11" s="78">
        <v>1651920187</v>
      </c>
      <c r="J11" s="78">
        <v>320042271</v>
      </c>
      <c r="K11" s="77">
        <v>188821375.23566395</v>
      </c>
      <c r="L11" s="79">
        <f t="shared" si="1"/>
        <v>0.9432686438785386</v>
      </c>
      <c r="M11" s="80"/>
      <c r="N11" s="80"/>
    </row>
    <row r="12" spans="1:14" ht="15" customHeight="1">
      <c r="A12" s="74" t="s">
        <v>24</v>
      </c>
      <c r="B12" s="75" t="s">
        <v>25</v>
      </c>
      <c r="C12" s="76">
        <v>945441714</v>
      </c>
      <c r="D12" s="76">
        <v>68974895</v>
      </c>
      <c r="E12" s="77">
        <f t="shared" si="0"/>
        <v>1014416609</v>
      </c>
      <c r="F12" s="78">
        <v>951039927</v>
      </c>
      <c r="G12" s="78">
        <v>184327296</v>
      </c>
      <c r="H12" s="77">
        <v>50710744.71508835</v>
      </c>
      <c r="I12" s="78">
        <v>905867612</v>
      </c>
      <c r="J12" s="78">
        <v>198676518</v>
      </c>
      <c r="K12" s="77">
        <v>54672903.06950582</v>
      </c>
      <c r="L12" s="79">
        <f t="shared" si="1"/>
        <v>1.1559821576149854</v>
      </c>
      <c r="M12" s="80"/>
      <c r="N12" s="80"/>
    </row>
    <row r="13" spans="1:14" ht="15" customHeight="1">
      <c r="A13" s="74" t="s">
        <v>26</v>
      </c>
      <c r="B13" s="75" t="s">
        <v>27</v>
      </c>
      <c r="C13" s="76">
        <v>803455231</v>
      </c>
      <c r="D13" s="76">
        <v>454782346</v>
      </c>
      <c r="E13" s="77">
        <f t="shared" si="0"/>
        <v>1258237577</v>
      </c>
      <c r="F13" s="78">
        <v>2608248755</v>
      </c>
      <c r="G13" s="78">
        <v>1200338792</v>
      </c>
      <c r="H13" s="77">
        <v>164230949.49105436</v>
      </c>
      <c r="I13" s="78">
        <v>2514489061</v>
      </c>
      <c r="J13" s="78">
        <v>1210854942</v>
      </c>
      <c r="K13" s="77">
        <v>145561262.39540362</v>
      </c>
      <c r="L13" s="79">
        <f t="shared" si="1"/>
        <v>3.1169486213359443</v>
      </c>
      <c r="M13" s="80"/>
      <c r="N13" s="80"/>
    </row>
    <row r="14" spans="1:14" ht="15" customHeight="1">
      <c r="A14" s="74" t="s">
        <v>32</v>
      </c>
      <c r="B14" s="75" t="s">
        <v>33</v>
      </c>
      <c r="C14" s="76">
        <v>572442733</v>
      </c>
      <c r="D14" s="76">
        <v>26554154</v>
      </c>
      <c r="E14" s="77">
        <f t="shared" si="0"/>
        <v>598996887</v>
      </c>
      <c r="F14" s="78">
        <v>524125330</v>
      </c>
      <c r="G14" s="78">
        <v>43138138</v>
      </c>
      <c r="H14" s="77">
        <v>24409312.138755716</v>
      </c>
      <c r="I14" s="78">
        <v>469622761</v>
      </c>
      <c r="J14" s="78">
        <v>41463892</v>
      </c>
      <c r="K14" s="77">
        <v>23233038.041102737</v>
      </c>
      <c r="L14" s="79">
        <f t="shared" si="1"/>
        <v>0.9398984332116057</v>
      </c>
      <c r="M14" s="80"/>
      <c r="N14" s="80"/>
    </row>
    <row r="15" spans="1:14" ht="15" customHeight="1">
      <c r="A15" s="74" t="s">
        <v>102</v>
      </c>
      <c r="B15" s="75" t="s">
        <v>39</v>
      </c>
      <c r="C15" s="76">
        <v>342738800</v>
      </c>
      <c r="D15" s="76">
        <v>238717745</v>
      </c>
      <c r="E15" s="77">
        <f t="shared" si="0"/>
        <v>581456545</v>
      </c>
      <c r="F15" s="78">
        <v>1308606178</v>
      </c>
      <c r="G15" s="78">
        <v>501867764</v>
      </c>
      <c r="H15" s="77">
        <v>64111110.210236736</v>
      </c>
      <c r="I15" s="78">
        <v>1244467214</v>
      </c>
      <c r="J15" s="78">
        <v>480756754</v>
      </c>
      <c r="K15" s="77">
        <v>63348249.45555807</v>
      </c>
      <c r="L15" s="79">
        <f t="shared" si="1"/>
        <v>3.1499836928190352</v>
      </c>
      <c r="M15" s="81">
        <f>SUM(M16:M17)</f>
        <v>4898211</v>
      </c>
      <c r="N15" s="80"/>
    </row>
    <row r="16" spans="1:14" ht="15" customHeight="1">
      <c r="A16" s="74"/>
      <c r="B16" s="75" t="s">
        <v>103</v>
      </c>
      <c r="C16" s="78">
        <f>+$N$16*C15</f>
        <v>110630940.92459472</v>
      </c>
      <c r="D16" s="78">
        <f>+$N$16*D15</f>
        <v>77054505.4856569</v>
      </c>
      <c r="E16" s="77">
        <f t="shared" si="0"/>
        <v>187685446.41025162</v>
      </c>
      <c r="F16" s="78">
        <v>538862732.2933623</v>
      </c>
      <c r="G16" s="78">
        <v>206660979.5258053</v>
      </c>
      <c r="H16" s="77">
        <v>26399912.058377154</v>
      </c>
      <c r="I16" s="78">
        <v>528611852.321677</v>
      </c>
      <c r="J16" s="78">
        <v>204210858.58200586</v>
      </c>
      <c r="K16" s="77">
        <v>26908411.173328202</v>
      </c>
      <c r="L16" s="79">
        <f t="shared" si="1"/>
        <v>4.080376969151335</v>
      </c>
      <c r="M16" s="81">
        <v>1581069</v>
      </c>
      <c r="N16" s="82">
        <f>+M16/M15</f>
        <v>0.32278499231658253</v>
      </c>
    </row>
    <row r="17" spans="1:14" ht="15" customHeight="1">
      <c r="A17" s="74"/>
      <c r="B17" s="75" t="s">
        <v>104</v>
      </c>
      <c r="C17" s="78">
        <f>+$N$17*C15</f>
        <v>232107859.07540527</v>
      </c>
      <c r="D17" s="78">
        <f>+$N$17*D15</f>
        <v>161663239.51434308</v>
      </c>
      <c r="E17" s="77">
        <f t="shared" si="0"/>
        <v>393771098.5897484</v>
      </c>
      <c r="F17" s="78">
        <v>769743445.7066379</v>
      </c>
      <c r="G17" s="78">
        <v>295206784.47419477</v>
      </c>
      <c r="H17" s="77">
        <v>37711198.15185959</v>
      </c>
      <c r="I17" s="78">
        <v>715855361.6783229</v>
      </c>
      <c r="J17" s="78">
        <v>276545895.41799414</v>
      </c>
      <c r="K17" s="77">
        <v>36439838.28222986</v>
      </c>
      <c r="L17" s="79">
        <f t="shared" si="1"/>
        <v>2.7065248457098563</v>
      </c>
      <c r="M17" s="81">
        <v>3317142</v>
      </c>
      <c r="N17" s="82">
        <f>+M17/M15</f>
        <v>0.6772150076834175</v>
      </c>
    </row>
    <row r="18" spans="1:14" ht="15" customHeight="1">
      <c r="A18" s="74" t="s">
        <v>105</v>
      </c>
      <c r="B18" s="75" t="s">
        <v>42</v>
      </c>
      <c r="C18" s="76">
        <v>208392320</v>
      </c>
      <c r="D18" s="76">
        <v>17477890</v>
      </c>
      <c r="E18" s="77">
        <f t="shared" si="0"/>
        <v>225870210</v>
      </c>
      <c r="F18" s="78">
        <v>301350300</v>
      </c>
      <c r="G18" s="78">
        <v>28037538</v>
      </c>
      <c r="H18" s="77">
        <v>15086299.811827697</v>
      </c>
      <c r="I18" s="78">
        <v>309014774</v>
      </c>
      <c r="J18" s="78">
        <v>29588785</v>
      </c>
      <c r="K18" s="77">
        <v>17003739.800432462</v>
      </c>
      <c r="L18" s="83">
        <v>1</v>
      </c>
      <c r="M18" s="81"/>
      <c r="N18" s="80"/>
    </row>
    <row r="19" spans="1:14" ht="15" customHeight="1">
      <c r="A19" s="74" t="s">
        <v>106</v>
      </c>
      <c r="B19" s="75" t="s">
        <v>53</v>
      </c>
      <c r="C19" s="76">
        <v>4473343745</v>
      </c>
      <c r="D19" s="76">
        <v>1608174701</v>
      </c>
      <c r="E19" s="77">
        <f t="shared" si="0"/>
        <v>6081518446</v>
      </c>
      <c r="F19" s="78">
        <v>15531775099</v>
      </c>
      <c r="G19" s="78">
        <v>3426773648</v>
      </c>
      <c r="H19" s="77">
        <v>562422083.5925277</v>
      </c>
      <c r="I19" s="78">
        <v>13726837545</v>
      </c>
      <c r="J19" s="78">
        <v>2936195602</v>
      </c>
      <c r="K19" s="77">
        <v>387246600.104745</v>
      </c>
      <c r="L19" s="79">
        <f aca="true" t="shared" si="2" ref="L19:L36">0.5*SUM(F19:K19)/E19</f>
        <v>3.0067532395426095</v>
      </c>
      <c r="M19" s="81">
        <f>SUM(M20:M21)</f>
        <v>24639261</v>
      </c>
      <c r="N19" s="80"/>
    </row>
    <row r="20" spans="1:14" ht="15" customHeight="1">
      <c r="A20" s="74"/>
      <c r="B20" s="75" t="s">
        <v>107</v>
      </c>
      <c r="C20" s="78">
        <f>+$N$20*C19</f>
        <v>2823014743.824558</v>
      </c>
      <c r="D20" s="78">
        <f>+$N$20*D19</f>
        <v>1014878612.1440014</v>
      </c>
      <c r="E20" s="77">
        <f t="shared" si="0"/>
        <v>3837893355.9685593</v>
      </c>
      <c r="F20" s="78">
        <v>11171706885.589748</v>
      </c>
      <c r="G20" s="78">
        <v>2464812329.2220416</v>
      </c>
      <c r="H20" s="77">
        <v>404539379.67997724</v>
      </c>
      <c r="I20" s="78">
        <v>9819104576.598467</v>
      </c>
      <c r="J20" s="78">
        <v>2100324388.5470264</v>
      </c>
      <c r="K20" s="77">
        <v>277005890.8976982</v>
      </c>
      <c r="L20" s="79">
        <f t="shared" si="2"/>
        <v>3.418215543916992</v>
      </c>
      <c r="M20" s="81">
        <v>15549218</v>
      </c>
      <c r="N20" s="82">
        <f>+M20/M19</f>
        <v>0.631074852447888</v>
      </c>
    </row>
    <row r="21" spans="1:14" ht="15" customHeight="1">
      <c r="A21" s="74"/>
      <c r="B21" s="75" t="s">
        <v>108</v>
      </c>
      <c r="C21" s="78">
        <f>+$N$21*C19</f>
        <v>1650329001.1754425</v>
      </c>
      <c r="D21" s="78">
        <f>+$N$21*D19</f>
        <v>593296088.8559986</v>
      </c>
      <c r="E21" s="77">
        <f t="shared" si="0"/>
        <v>2243625090.031441</v>
      </c>
      <c r="F21" s="78">
        <v>4360068213.410253</v>
      </c>
      <c r="G21" s="78">
        <v>961961318.7779583</v>
      </c>
      <c r="H21" s="77">
        <v>157882703.91255066</v>
      </c>
      <c r="I21" s="78">
        <v>3907732968.401533</v>
      </c>
      <c r="J21" s="78">
        <v>835871213.4529736</v>
      </c>
      <c r="K21" s="77">
        <v>110240709.20704673</v>
      </c>
      <c r="L21" s="79">
        <f t="shared" si="2"/>
        <v>2.302915307257841</v>
      </c>
      <c r="M21" s="81">
        <v>9090043</v>
      </c>
      <c r="N21" s="82">
        <f>+M21/M19</f>
        <v>0.36892514755211203</v>
      </c>
    </row>
    <row r="22" spans="1:14" ht="15" customHeight="1">
      <c r="A22" s="74" t="s">
        <v>109</v>
      </c>
      <c r="B22" s="75" t="s">
        <v>56</v>
      </c>
      <c r="C22" s="76">
        <v>539130077</v>
      </c>
      <c r="D22" s="76">
        <v>332037946</v>
      </c>
      <c r="E22" s="77">
        <f t="shared" si="0"/>
        <v>871168023</v>
      </c>
      <c r="F22" s="78">
        <v>2057495845</v>
      </c>
      <c r="G22" s="78">
        <v>789971625</v>
      </c>
      <c r="H22" s="77">
        <v>89353952.50399989</v>
      </c>
      <c r="I22" s="78">
        <v>1891855483</v>
      </c>
      <c r="J22" s="78">
        <v>706390721</v>
      </c>
      <c r="K22" s="77">
        <v>69622771.34966011</v>
      </c>
      <c r="L22" s="79">
        <f t="shared" si="2"/>
        <v>3.2167677473703944</v>
      </c>
      <c r="M22" s="81">
        <f>SUM(M23:M24)</f>
        <v>1749683</v>
      </c>
      <c r="N22" s="80"/>
    </row>
    <row r="23" spans="1:14" ht="15" customHeight="1">
      <c r="A23" s="74"/>
      <c r="B23" s="75" t="s">
        <v>110</v>
      </c>
      <c r="C23" s="78">
        <f>+$N$23*C22</f>
        <v>474660314.8312912</v>
      </c>
      <c r="D23" s="78">
        <f>+$N$23*D22</f>
        <v>292332486.55184054</v>
      </c>
      <c r="E23" s="77">
        <f t="shared" si="0"/>
        <v>766992801.3831317</v>
      </c>
      <c r="F23" s="78">
        <v>1934328144.0038688</v>
      </c>
      <c r="G23" s="78">
        <v>742681619.9485303</v>
      </c>
      <c r="H23" s="77">
        <v>84004964.3485292</v>
      </c>
      <c r="I23" s="78">
        <v>1800825837.6287806</v>
      </c>
      <c r="J23" s="78">
        <v>672401604.2815377</v>
      </c>
      <c r="K23" s="77">
        <v>66272760.61011301</v>
      </c>
      <c r="L23" s="79">
        <f t="shared" si="2"/>
        <v>3.45538766547929</v>
      </c>
      <c r="M23" s="81">
        <v>1540454</v>
      </c>
      <c r="N23" s="82">
        <f>+M23/M22</f>
        <v>0.8804189101682991</v>
      </c>
    </row>
    <row r="24" spans="1:14" ht="15" customHeight="1">
      <c r="A24" s="74"/>
      <c r="B24" s="75" t="s">
        <v>111</v>
      </c>
      <c r="C24" s="78">
        <f>+$N$24*C22</f>
        <v>64469762.168708846</v>
      </c>
      <c r="D24" s="78">
        <f>+$N$24*D22</f>
        <v>39705459.44815947</v>
      </c>
      <c r="E24" s="77">
        <f t="shared" si="0"/>
        <v>104175221.61686832</v>
      </c>
      <c r="F24" s="78">
        <v>123167700.9961313</v>
      </c>
      <c r="G24" s="78">
        <v>47290005.05146972</v>
      </c>
      <c r="H24" s="77">
        <v>5348988.155470697</v>
      </c>
      <c r="I24" s="78">
        <v>91029645.37121932</v>
      </c>
      <c r="J24" s="78">
        <v>33989116.71846233</v>
      </c>
      <c r="K24" s="77">
        <v>3350010.7395470906</v>
      </c>
      <c r="L24" s="79">
        <f t="shared" si="2"/>
        <v>1.459922341950879</v>
      </c>
      <c r="M24" s="81">
        <v>209229</v>
      </c>
      <c r="N24" s="82">
        <f>+M24/M22</f>
        <v>0.11958108983170095</v>
      </c>
    </row>
    <row r="25" spans="1:14" ht="15" customHeight="1">
      <c r="A25" s="74" t="s">
        <v>112</v>
      </c>
      <c r="B25" s="75" t="s">
        <v>60</v>
      </c>
      <c r="C25" s="76">
        <v>5790677823</v>
      </c>
      <c r="D25" s="76">
        <v>437564775</v>
      </c>
      <c r="E25" s="77">
        <f t="shared" si="0"/>
        <v>6228242598</v>
      </c>
      <c r="F25" s="78">
        <v>5624244659</v>
      </c>
      <c r="G25" s="78">
        <v>961231026</v>
      </c>
      <c r="H25" s="77">
        <v>590278315.1522506</v>
      </c>
      <c r="I25" s="78">
        <v>5521000835</v>
      </c>
      <c r="J25" s="78">
        <v>954465956</v>
      </c>
      <c r="K25" s="77">
        <v>545674184.9050311</v>
      </c>
      <c r="L25" s="79">
        <f t="shared" si="2"/>
        <v>1.1397191705904455</v>
      </c>
      <c r="M25" s="80"/>
      <c r="N25" s="80"/>
    </row>
    <row r="26" spans="1:14" ht="15" customHeight="1">
      <c r="A26" s="74" t="s">
        <v>113</v>
      </c>
      <c r="B26" s="75" t="s">
        <v>62</v>
      </c>
      <c r="C26" s="76">
        <v>1103358413</v>
      </c>
      <c r="D26" s="76">
        <v>144572619</v>
      </c>
      <c r="E26" s="77">
        <f t="shared" si="0"/>
        <v>1247931032</v>
      </c>
      <c r="F26" s="78">
        <v>2340713769</v>
      </c>
      <c r="G26" s="78">
        <v>321664910</v>
      </c>
      <c r="H26" s="77">
        <v>117876597.07971856</v>
      </c>
      <c r="I26" s="78">
        <v>2250371070</v>
      </c>
      <c r="J26" s="78">
        <v>308665143</v>
      </c>
      <c r="K26" s="77">
        <v>101989190.6888709</v>
      </c>
      <c r="L26" s="79">
        <f t="shared" si="2"/>
        <v>2.180120751964997</v>
      </c>
      <c r="M26" s="80"/>
      <c r="N26" s="80"/>
    </row>
    <row r="27" spans="1:14" ht="15" customHeight="1">
      <c r="A27" s="74" t="s">
        <v>114</v>
      </c>
      <c r="B27" s="75" t="s">
        <v>64</v>
      </c>
      <c r="C27" s="76">
        <v>4712174968</v>
      </c>
      <c r="D27" s="76">
        <v>34466360</v>
      </c>
      <c r="E27" s="77">
        <f t="shared" si="0"/>
        <v>4746641328</v>
      </c>
      <c r="F27" s="78">
        <v>323918268</v>
      </c>
      <c r="G27" s="78">
        <v>38444946</v>
      </c>
      <c r="H27" s="77">
        <v>145201129.01712736</v>
      </c>
      <c r="I27" s="78">
        <v>340197412</v>
      </c>
      <c r="J27" s="78">
        <v>50056549</v>
      </c>
      <c r="K27" s="77">
        <v>137754010.2392948</v>
      </c>
      <c r="L27" s="79">
        <f t="shared" si="2"/>
        <v>0.10908474463276553</v>
      </c>
      <c r="M27" s="80"/>
      <c r="N27" s="80"/>
    </row>
    <row r="28" spans="1:14" ht="15" customHeight="1">
      <c r="A28" s="74" t="s">
        <v>115</v>
      </c>
      <c r="B28" s="75" t="s">
        <v>66</v>
      </c>
      <c r="C28" s="76">
        <v>360499535</v>
      </c>
      <c r="D28" s="76">
        <v>10329732</v>
      </c>
      <c r="E28" s="77">
        <f t="shared" si="0"/>
        <v>370829267</v>
      </c>
      <c r="F28" s="78">
        <v>97388717</v>
      </c>
      <c r="G28" s="78">
        <v>12004612</v>
      </c>
      <c r="H28" s="77">
        <v>13439113.541216142</v>
      </c>
      <c r="I28" s="78">
        <v>96932451</v>
      </c>
      <c r="J28" s="78">
        <v>12348283</v>
      </c>
      <c r="K28" s="77">
        <v>12924034.716729699</v>
      </c>
      <c r="L28" s="79">
        <f t="shared" si="2"/>
        <v>0.3303908740001714</v>
      </c>
      <c r="M28" s="80"/>
      <c r="N28" s="80"/>
    </row>
    <row r="29" spans="1:14" ht="15" customHeight="1">
      <c r="A29" s="74" t="s">
        <v>116</v>
      </c>
      <c r="B29" s="75" t="s">
        <v>68</v>
      </c>
      <c r="C29" s="76">
        <v>56656739</v>
      </c>
      <c r="D29" s="76">
        <v>18573574</v>
      </c>
      <c r="E29" s="77">
        <f t="shared" si="0"/>
        <v>75230313</v>
      </c>
      <c r="F29" s="78">
        <v>160928557</v>
      </c>
      <c r="G29" s="78">
        <v>22613051</v>
      </c>
      <c r="H29" s="77">
        <v>1606852.583684577</v>
      </c>
      <c r="I29" s="78">
        <v>154893995</v>
      </c>
      <c r="J29" s="78">
        <v>18200799</v>
      </c>
      <c r="K29" s="77">
        <v>1026345.0484438514</v>
      </c>
      <c r="L29" s="79">
        <f t="shared" si="2"/>
        <v>2.387798118240771</v>
      </c>
      <c r="M29" s="80"/>
      <c r="N29" s="80"/>
    </row>
    <row r="30" spans="1:14" ht="15" customHeight="1">
      <c r="A30" s="74" t="s">
        <v>117</v>
      </c>
      <c r="B30" s="75" t="s">
        <v>70</v>
      </c>
      <c r="C30" s="76">
        <v>56274780</v>
      </c>
      <c r="D30" s="76">
        <v>3994486</v>
      </c>
      <c r="E30" s="77">
        <f t="shared" si="0"/>
        <v>60269266</v>
      </c>
      <c r="F30" s="78">
        <v>137715307</v>
      </c>
      <c r="G30" s="78">
        <v>15550321</v>
      </c>
      <c r="H30" s="77">
        <v>5221321.215731006</v>
      </c>
      <c r="I30" s="78">
        <v>129825762</v>
      </c>
      <c r="J30" s="78">
        <v>14225926</v>
      </c>
      <c r="K30" s="77">
        <v>3440281.9840239473</v>
      </c>
      <c r="L30" s="79">
        <f t="shared" si="2"/>
        <v>2.5384324342008324</v>
      </c>
      <c r="M30" s="80"/>
      <c r="N30" s="80"/>
    </row>
    <row r="31" spans="1:14" ht="15" customHeight="1">
      <c r="A31" s="74" t="s">
        <v>118</v>
      </c>
      <c r="B31" s="75" t="s">
        <v>71</v>
      </c>
      <c r="C31" s="76">
        <v>226881921</v>
      </c>
      <c r="D31" s="76">
        <v>63991371</v>
      </c>
      <c r="E31" s="77">
        <f t="shared" si="0"/>
        <v>290873292</v>
      </c>
      <c r="F31" s="78">
        <v>468381227</v>
      </c>
      <c r="G31" s="78">
        <v>55889761</v>
      </c>
      <c r="H31" s="77">
        <v>20245049.404402733</v>
      </c>
      <c r="I31" s="78">
        <v>476215409</v>
      </c>
      <c r="J31" s="78">
        <v>45464017</v>
      </c>
      <c r="K31" s="77">
        <v>15946268.227914428</v>
      </c>
      <c r="L31" s="79">
        <f t="shared" si="2"/>
        <v>1.8601600102087013</v>
      </c>
      <c r="M31" s="80"/>
      <c r="N31" s="80"/>
    </row>
    <row r="32" spans="1:14" ht="15" customHeight="1">
      <c r="A32" s="74" t="s">
        <v>119</v>
      </c>
      <c r="B32" s="75" t="s">
        <v>72</v>
      </c>
      <c r="C32" s="76">
        <v>1136148</v>
      </c>
      <c r="D32" s="76">
        <v>144514</v>
      </c>
      <c r="E32" s="77">
        <f t="shared" si="0"/>
        <v>1280662</v>
      </c>
      <c r="F32" s="78">
        <v>5595340</v>
      </c>
      <c r="G32" s="78">
        <v>699535</v>
      </c>
      <c r="H32" s="77">
        <v>344646.94041867956</v>
      </c>
      <c r="I32" s="78">
        <v>6633691</v>
      </c>
      <c r="J32" s="78">
        <v>805207</v>
      </c>
      <c r="K32" s="77">
        <v>160698.59717017834</v>
      </c>
      <c r="L32" s="79">
        <f t="shared" si="2"/>
        <v>5.55928048836807</v>
      </c>
      <c r="M32" s="80"/>
      <c r="N32" s="80"/>
    </row>
    <row r="33" spans="1:14" ht="15" customHeight="1">
      <c r="A33" s="74" t="s">
        <v>120</v>
      </c>
      <c r="B33" s="75" t="s">
        <v>73</v>
      </c>
      <c r="C33" s="76">
        <v>9052605</v>
      </c>
      <c r="D33" s="76">
        <v>568350</v>
      </c>
      <c r="E33" s="77">
        <f t="shared" si="0"/>
        <v>9620955</v>
      </c>
      <c r="F33" s="78">
        <v>28129945</v>
      </c>
      <c r="G33" s="78">
        <v>2157985</v>
      </c>
      <c r="H33" s="77">
        <v>1357720.0232500725</v>
      </c>
      <c r="I33" s="78">
        <v>30202964</v>
      </c>
      <c r="J33" s="78">
        <v>2162724</v>
      </c>
      <c r="K33" s="77">
        <v>856501.8568043672</v>
      </c>
      <c r="L33" s="79">
        <f t="shared" si="2"/>
        <v>3.371174684844407</v>
      </c>
      <c r="M33" s="80"/>
      <c r="N33" s="80"/>
    </row>
    <row r="34" spans="1:14" ht="15" customHeight="1">
      <c r="A34" s="74" t="s">
        <v>121</v>
      </c>
      <c r="B34" s="75" t="s">
        <v>74</v>
      </c>
      <c r="C34" s="76">
        <v>35117573</v>
      </c>
      <c r="D34" s="76">
        <v>378795</v>
      </c>
      <c r="E34" s="77">
        <f t="shared" si="0"/>
        <v>35496368</v>
      </c>
      <c r="F34" s="78">
        <v>23127538</v>
      </c>
      <c r="G34" s="78">
        <v>641269</v>
      </c>
      <c r="H34" s="77">
        <v>303995.3601525203</v>
      </c>
      <c r="I34" s="78">
        <v>22275030</v>
      </c>
      <c r="J34" s="78">
        <v>535104</v>
      </c>
      <c r="K34" s="77">
        <v>227422.56899215485</v>
      </c>
      <c r="L34" s="79">
        <f t="shared" si="2"/>
        <v>0.6635940743169086</v>
      </c>
      <c r="M34" s="80"/>
      <c r="N34" s="80"/>
    </row>
    <row r="35" spans="1:14" ht="15" customHeight="1" thickBot="1">
      <c r="A35" s="84" t="s">
        <v>122</v>
      </c>
      <c r="B35" s="85" t="s">
        <v>75</v>
      </c>
      <c r="C35" s="76">
        <v>284562693</v>
      </c>
      <c r="D35" s="76">
        <v>11045785</v>
      </c>
      <c r="E35" s="77">
        <f t="shared" si="0"/>
        <v>295608478</v>
      </c>
      <c r="F35" s="78">
        <v>745177679</v>
      </c>
      <c r="G35" s="78">
        <v>36849546</v>
      </c>
      <c r="H35" s="77">
        <v>24802140.238961425</v>
      </c>
      <c r="I35" s="78">
        <v>674067299</v>
      </c>
      <c r="J35" s="78">
        <v>28059158</v>
      </c>
      <c r="K35" s="77">
        <v>18274716.434990596</v>
      </c>
      <c r="L35" s="79">
        <f t="shared" si="2"/>
        <v>2.5831981359376845</v>
      </c>
      <c r="M35" s="80"/>
      <c r="N35" s="80"/>
    </row>
    <row r="36" spans="1:14" ht="21" customHeight="1" thickBot="1">
      <c r="A36" s="86" t="s">
        <v>123</v>
      </c>
      <c r="B36" s="87" t="s">
        <v>76</v>
      </c>
      <c r="C36" s="88">
        <f>SUM(C8:C35)-C15-C19-C22</f>
        <v>23759923261</v>
      </c>
      <c r="D36" s="88">
        <f>SUM(D8:D35)-D15-D19-D22</f>
        <v>3666883445</v>
      </c>
      <c r="E36" s="89">
        <f t="shared" si="0"/>
        <v>27426806706</v>
      </c>
      <c r="F36" s="88">
        <v>35904065121.00001</v>
      </c>
      <c r="G36" s="88">
        <v>8000596301</v>
      </c>
      <c r="H36" s="89">
        <v>2211427551.923734</v>
      </c>
      <c r="I36" s="88">
        <f>SUM(I8:I35)-I15-I19-I22</f>
        <v>33174477489</v>
      </c>
      <c r="J36" s="88">
        <f>SUM(J8:J35)-J15-J19-J22</f>
        <v>7417133403</v>
      </c>
      <c r="K36" s="88">
        <v>1875081269.4809704</v>
      </c>
      <c r="L36" s="90">
        <f t="shared" si="2"/>
        <v>1.6148941815385671</v>
      </c>
      <c r="M36" s="91"/>
      <c r="N36" s="92"/>
    </row>
    <row r="37" spans="6:12" ht="14.25">
      <c r="F37" s="94"/>
      <c r="G37" s="94"/>
      <c r="H37" s="95"/>
      <c r="I37" s="94"/>
      <c r="J37" s="94"/>
      <c r="K37" s="96"/>
      <c r="L37" s="97"/>
    </row>
    <row r="38" spans="5:11" ht="14.25">
      <c r="E38" s="98"/>
      <c r="F38" s="99"/>
      <c r="G38" s="99"/>
      <c r="H38" s="99"/>
      <c r="I38" s="99"/>
      <c r="J38" s="99"/>
      <c r="K38" s="100"/>
    </row>
    <row r="39" spans="9:11" ht="14.25">
      <c r="I39" s="100"/>
      <c r="J39" s="100"/>
      <c r="K39" s="100"/>
    </row>
    <row r="40" spans="1:11" ht="14.25">
      <c r="A40" s="102" t="s">
        <v>124</v>
      </c>
      <c r="I40" s="100"/>
      <c r="J40" s="100"/>
      <c r="K40" s="100"/>
    </row>
    <row r="41" spans="1:11" ht="14.25">
      <c r="A41" s="102" t="s">
        <v>125</v>
      </c>
      <c r="I41" s="100"/>
      <c r="J41" s="100"/>
      <c r="K41" s="100"/>
    </row>
    <row r="42" spans="1:11" ht="15">
      <c r="A42" s="103" t="s">
        <v>126</v>
      </c>
      <c r="I42" s="100"/>
      <c r="J42" s="100"/>
      <c r="K42" s="100"/>
    </row>
    <row r="43" spans="9:11" ht="14.25">
      <c r="I43" s="100"/>
      <c r="J43" s="100"/>
      <c r="K43" s="100"/>
    </row>
    <row r="44" spans="9:11" ht="14.25">
      <c r="I44" s="100"/>
      <c r="J44" s="100"/>
      <c r="K44" s="100"/>
    </row>
    <row r="45" spans="9:11" ht="14.25">
      <c r="I45" s="100"/>
      <c r="J45" s="100"/>
      <c r="K45" s="100"/>
    </row>
    <row r="46" spans="2:12" ht="1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9:11" ht="14.25">
      <c r="I47" s="100"/>
      <c r="J47" s="100"/>
      <c r="K47" s="100"/>
    </row>
    <row r="48" spans="9:11" ht="14.25">
      <c r="I48" s="100"/>
      <c r="J48" s="100"/>
      <c r="K48" s="100"/>
    </row>
    <row r="49" spans="9:11" ht="14.25">
      <c r="I49" s="100"/>
      <c r="J49" s="100"/>
      <c r="K49" s="100"/>
    </row>
    <row r="50" spans="9:11" ht="14.25">
      <c r="I50" s="100"/>
      <c r="J50" s="100"/>
      <c r="K50" s="100"/>
    </row>
    <row r="51" spans="9:11" ht="14.25">
      <c r="I51" s="100"/>
      <c r="J51" s="100"/>
      <c r="K51" s="100"/>
    </row>
    <row r="52" spans="9:11" ht="14.25">
      <c r="I52" s="100"/>
      <c r="J52" s="100"/>
      <c r="K52" s="100"/>
    </row>
    <row r="53" spans="9:11" ht="14.25">
      <c r="I53" s="100"/>
      <c r="J53" s="100"/>
      <c r="K53" s="100"/>
    </row>
    <row r="54" spans="9:11" ht="14.25">
      <c r="I54" s="100"/>
      <c r="J54" s="100"/>
      <c r="K54" s="100"/>
    </row>
    <row r="55" spans="9:11" ht="14.25">
      <c r="I55" s="100"/>
      <c r="J55" s="100"/>
      <c r="K55" s="100"/>
    </row>
    <row r="56" spans="9:11" ht="14.25">
      <c r="I56" s="100"/>
      <c r="J56" s="100"/>
      <c r="K56" s="100"/>
    </row>
    <row r="57" spans="9:11" ht="14.25">
      <c r="I57" s="100"/>
      <c r="J57" s="100"/>
      <c r="K57" s="100"/>
    </row>
    <row r="58" spans="9:11" ht="14.25">
      <c r="I58" s="100"/>
      <c r="J58" s="100"/>
      <c r="K58" s="100"/>
    </row>
    <row r="59" spans="9:11" ht="14.25">
      <c r="I59" s="100"/>
      <c r="J59" s="100"/>
      <c r="K59" s="100"/>
    </row>
    <row r="60" spans="9:11" ht="14.25">
      <c r="I60" s="100"/>
      <c r="J60" s="100"/>
      <c r="K60" s="100"/>
    </row>
    <row r="61" spans="9:11" ht="14.25">
      <c r="I61" s="100"/>
      <c r="J61" s="100"/>
      <c r="K61" s="100"/>
    </row>
    <row r="62" spans="9:11" ht="14.25">
      <c r="I62" s="100"/>
      <c r="J62" s="100"/>
      <c r="K62" s="100"/>
    </row>
    <row r="63" spans="9:11" ht="14.25">
      <c r="I63" s="100"/>
      <c r="J63" s="100"/>
      <c r="K63" s="100"/>
    </row>
    <row r="64" spans="9:11" ht="14.25">
      <c r="I64" s="100"/>
      <c r="J64" s="100"/>
      <c r="K64" s="100"/>
    </row>
    <row r="65" spans="9:11" ht="14.25">
      <c r="I65" s="100"/>
      <c r="J65" s="100"/>
      <c r="K65" s="100"/>
    </row>
    <row r="66" spans="9:11" ht="14.25">
      <c r="I66" s="100"/>
      <c r="J66" s="100"/>
      <c r="K66" s="100"/>
    </row>
    <row r="67" spans="9:11" ht="14.25">
      <c r="I67" s="100"/>
      <c r="J67" s="100"/>
      <c r="K67" s="100"/>
    </row>
    <row r="68" spans="9:11" ht="14.25">
      <c r="I68" s="100"/>
      <c r="J68" s="100"/>
      <c r="K68" s="100"/>
    </row>
  </sheetData>
  <mergeCells count="1">
    <mergeCell ref="A1:N1"/>
  </mergeCells>
  <printOptions horizontalCentered="1"/>
  <pageMargins left="0" right="0" top="0.96" bottom="0.25" header="0.5" footer="0.5"/>
  <pageSetup horizontalDpi="1200" verticalDpi="1200" orientation="landscape" scale="69" r:id="rId1"/>
  <headerFooter alignWithMargins="0">
    <oddFooter>&amp;LCalifornia Department of Insurance&amp;RRate Specialist Bureau  - 01/31/07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00390625" style="110" customWidth="1"/>
    <col min="2" max="2" width="15.00390625" style="110" customWidth="1"/>
    <col min="3" max="3" width="14.7109375" style="93" customWidth="1"/>
    <col min="4" max="4" width="14.57421875" style="93" customWidth="1"/>
    <col min="5" max="5" width="15.8515625" style="93" customWidth="1"/>
    <col min="6" max="6" width="15.00390625" style="110" customWidth="1"/>
    <col min="7" max="7" width="14.7109375" style="110" customWidth="1"/>
    <col min="8" max="8" width="18.57421875" style="110" customWidth="1"/>
    <col min="9" max="9" width="15.421875" style="110" customWidth="1"/>
    <col min="10" max="10" width="14.7109375" style="110" customWidth="1"/>
    <col min="11" max="11" width="19.140625" style="110" customWidth="1"/>
    <col min="12" max="12" width="15.28125" style="101" customWidth="1"/>
    <col min="13" max="13" width="10.57421875" style="110" hidden="1" customWidth="1"/>
    <col min="14" max="14" width="5.00390625" style="110" hidden="1" customWidth="1"/>
    <col min="15" max="16384" width="9.140625" style="110" customWidth="1"/>
  </cols>
  <sheetData>
    <row r="1" spans="1:14" s="104" customFormat="1" ht="57.75" customHeight="1" thickBot="1">
      <c r="A1" s="143" t="s">
        <v>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6" customHeight="1">
      <c r="A2" s="105"/>
      <c r="B2" s="106"/>
      <c r="C2" s="43"/>
      <c r="D2" s="43"/>
      <c r="E2" s="43"/>
      <c r="F2" s="106"/>
      <c r="G2" s="106"/>
      <c r="H2" s="107"/>
      <c r="I2" s="108"/>
      <c r="J2" s="108"/>
      <c r="K2" s="107"/>
      <c r="L2" s="46"/>
      <c r="M2" s="106"/>
      <c r="N2" s="109"/>
    </row>
    <row r="3" spans="1:14" s="116" customFormat="1" ht="15">
      <c r="A3" s="111"/>
      <c r="B3" s="112"/>
      <c r="C3" s="51" t="s">
        <v>78</v>
      </c>
      <c r="D3" s="51" t="s">
        <v>79</v>
      </c>
      <c r="E3" s="51" t="s">
        <v>80</v>
      </c>
      <c r="F3" s="113" t="s">
        <v>81</v>
      </c>
      <c r="G3" s="113" t="s">
        <v>82</v>
      </c>
      <c r="H3" s="113" t="s">
        <v>83</v>
      </c>
      <c r="I3" s="113" t="s">
        <v>84</v>
      </c>
      <c r="J3" s="113" t="s">
        <v>85</v>
      </c>
      <c r="K3" s="113" t="s">
        <v>86</v>
      </c>
      <c r="L3" s="53" t="s">
        <v>87</v>
      </c>
      <c r="M3" s="114"/>
      <c r="N3" s="115"/>
    </row>
    <row r="4" spans="1:14" s="116" customFormat="1" ht="15">
      <c r="A4" s="111"/>
      <c r="B4" s="112"/>
      <c r="C4" s="113">
        <v>2005</v>
      </c>
      <c r="D4" s="113">
        <v>2005</v>
      </c>
      <c r="E4" s="113">
        <v>2005</v>
      </c>
      <c r="F4" s="113">
        <v>2005</v>
      </c>
      <c r="G4" s="113">
        <v>2005</v>
      </c>
      <c r="H4" s="113">
        <v>2005</v>
      </c>
      <c r="I4" s="113">
        <v>2004</v>
      </c>
      <c r="J4" s="113">
        <v>2004</v>
      </c>
      <c r="K4" s="113">
        <v>2004</v>
      </c>
      <c r="L4" s="53" t="s">
        <v>88</v>
      </c>
      <c r="M4" s="57"/>
      <c r="N4" s="117"/>
    </row>
    <row r="5" spans="1:14" s="116" customFormat="1" ht="33.75" customHeight="1">
      <c r="A5" s="111"/>
      <c r="B5" s="112" t="s">
        <v>8</v>
      </c>
      <c r="C5" s="59" t="s">
        <v>89</v>
      </c>
      <c r="D5" s="59" t="s">
        <v>90</v>
      </c>
      <c r="E5" s="59" t="s">
        <v>91</v>
      </c>
      <c r="F5" s="118" t="s">
        <v>92</v>
      </c>
      <c r="G5" s="118" t="s">
        <v>93</v>
      </c>
      <c r="H5" s="118" t="s">
        <v>94</v>
      </c>
      <c r="I5" s="118" t="s">
        <v>92</v>
      </c>
      <c r="J5" s="118" t="s">
        <v>93</v>
      </c>
      <c r="K5" s="118" t="s">
        <v>94</v>
      </c>
      <c r="L5" s="61" t="s">
        <v>95</v>
      </c>
      <c r="M5" s="59" t="s">
        <v>96</v>
      </c>
      <c r="N5" s="62" t="s">
        <v>97</v>
      </c>
    </row>
    <row r="6" spans="1:14" s="116" customFormat="1" ht="31.5" customHeight="1" thickBot="1">
      <c r="A6" s="119"/>
      <c r="B6" s="120"/>
      <c r="C6" s="65"/>
      <c r="D6" s="65"/>
      <c r="E6" s="66" t="s">
        <v>98</v>
      </c>
      <c r="F6" s="121"/>
      <c r="G6" s="121"/>
      <c r="H6" s="122"/>
      <c r="I6" s="121"/>
      <c r="J6" s="121"/>
      <c r="K6" s="122"/>
      <c r="L6" s="69" t="s">
        <v>101</v>
      </c>
      <c r="M6" s="65"/>
      <c r="N6" s="70"/>
    </row>
    <row r="7" spans="2:12" ht="8.25" customHeight="1">
      <c r="B7" s="123"/>
      <c r="C7" s="72"/>
      <c r="D7" s="72"/>
      <c r="E7" s="72"/>
      <c r="F7" s="123"/>
      <c r="G7" s="123"/>
      <c r="H7" s="123"/>
      <c r="I7" s="123"/>
      <c r="J7" s="123"/>
      <c r="K7" s="123"/>
      <c r="L7" s="73"/>
    </row>
    <row r="8" spans="1:14" ht="15" customHeight="1">
      <c r="A8" s="124" t="s">
        <v>12</v>
      </c>
      <c r="B8" s="125" t="s">
        <v>13</v>
      </c>
      <c r="C8" s="126">
        <v>365572527</v>
      </c>
      <c r="D8" s="126">
        <v>14469643</v>
      </c>
      <c r="E8" s="77">
        <f aca="true" t="shared" si="0" ref="E8:E37">C8+D8</f>
        <v>380042170</v>
      </c>
      <c r="F8" s="78">
        <v>428974587</v>
      </c>
      <c r="G8" s="78">
        <v>22478238</v>
      </c>
      <c r="H8" s="77">
        <v>15832344.006450582</v>
      </c>
      <c r="I8" s="78">
        <v>390362973</v>
      </c>
      <c r="J8" s="78">
        <v>23674553</v>
      </c>
      <c r="K8" s="77">
        <v>12073593.545232126</v>
      </c>
      <c r="L8" s="79">
        <f aca="true" t="shared" si="1" ref="L8:L17">0.5*SUM(F8:K8)/E8</f>
        <v>1.175390994835761</v>
      </c>
      <c r="M8" s="127"/>
      <c r="N8" s="127"/>
    </row>
    <row r="9" spans="1:14" ht="15" customHeight="1">
      <c r="A9" s="124" t="s">
        <v>14</v>
      </c>
      <c r="B9" s="125" t="s">
        <v>15</v>
      </c>
      <c r="C9" s="126">
        <v>719359266</v>
      </c>
      <c r="D9" s="126">
        <v>17950270</v>
      </c>
      <c r="E9" s="77">
        <f t="shared" si="0"/>
        <v>737309536</v>
      </c>
      <c r="F9" s="78">
        <v>606459109</v>
      </c>
      <c r="G9" s="78">
        <v>19524124</v>
      </c>
      <c r="H9" s="77">
        <v>9613084.620507866</v>
      </c>
      <c r="I9" s="78">
        <v>297999134</v>
      </c>
      <c r="J9" s="78">
        <v>23011829</v>
      </c>
      <c r="K9" s="77">
        <v>5609532.846503426</v>
      </c>
      <c r="L9" s="79">
        <f t="shared" si="1"/>
        <v>0.6525188991092957</v>
      </c>
      <c r="M9" s="127"/>
      <c r="N9" s="127"/>
    </row>
    <row r="10" spans="1:14" ht="15" customHeight="1">
      <c r="A10" s="124" t="s">
        <v>20</v>
      </c>
      <c r="B10" s="125" t="s">
        <v>21</v>
      </c>
      <c r="C10" s="126">
        <v>65749183</v>
      </c>
      <c r="D10" s="126">
        <v>10327781</v>
      </c>
      <c r="E10" s="77">
        <f t="shared" si="0"/>
        <v>76076964</v>
      </c>
      <c r="F10" s="78">
        <v>72852394</v>
      </c>
      <c r="G10" s="78">
        <v>13817804</v>
      </c>
      <c r="H10" s="77">
        <v>5959885.7511478225</v>
      </c>
      <c r="I10" s="78">
        <v>69424827</v>
      </c>
      <c r="J10" s="78">
        <v>11488670</v>
      </c>
      <c r="K10" s="77">
        <v>5287268.214901882</v>
      </c>
      <c r="L10" s="79">
        <f t="shared" si="1"/>
        <v>1.1753285065769035</v>
      </c>
      <c r="M10" s="127"/>
      <c r="N10" s="127"/>
    </row>
    <row r="11" spans="1:14" ht="15" customHeight="1">
      <c r="A11" s="124" t="s">
        <v>22</v>
      </c>
      <c r="B11" s="125" t="s">
        <v>23</v>
      </c>
      <c r="C11" s="126">
        <v>2087904467</v>
      </c>
      <c r="D11" s="126">
        <v>151785713</v>
      </c>
      <c r="E11" s="77">
        <f t="shared" si="0"/>
        <v>2239690180</v>
      </c>
      <c r="F11" s="78">
        <v>1557816591</v>
      </c>
      <c r="G11" s="78">
        <v>302574372</v>
      </c>
      <c r="H11" s="77">
        <v>204084241.35769603</v>
      </c>
      <c r="I11" s="78">
        <v>1651920187</v>
      </c>
      <c r="J11" s="78">
        <v>320042271</v>
      </c>
      <c r="K11" s="77">
        <v>188821375.23566395</v>
      </c>
      <c r="L11" s="79">
        <f t="shared" si="1"/>
        <v>0.9432686438785386</v>
      </c>
      <c r="M11" s="127"/>
      <c r="N11" s="127"/>
    </row>
    <row r="12" spans="1:14" ht="15" customHeight="1">
      <c r="A12" s="124" t="s">
        <v>24</v>
      </c>
      <c r="B12" s="125" t="s">
        <v>25</v>
      </c>
      <c r="C12" s="126">
        <v>945441714</v>
      </c>
      <c r="D12" s="126">
        <v>68974895</v>
      </c>
      <c r="E12" s="77">
        <f t="shared" si="0"/>
        <v>1014416609</v>
      </c>
      <c r="F12" s="78">
        <v>951039927</v>
      </c>
      <c r="G12" s="78">
        <v>184327296</v>
      </c>
      <c r="H12" s="77">
        <v>50710744.71508835</v>
      </c>
      <c r="I12" s="78">
        <v>905867612</v>
      </c>
      <c r="J12" s="78">
        <v>198676518</v>
      </c>
      <c r="K12" s="77">
        <v>54672903.06950582</v>
      </c>
      <c r="L12" s="79">
        <f t="shared" si="1"/>
        <v>1.1559821576149854</v>
      </c>
      <c r="M12" s="127"/>
      <c r="N12" s="127"/>
    </row>
    <row r="13" spans="1:14" ht="15" customHeight="1">
      <c r="A13" s="124" t="s">
        <v>26</v>
      </c>
      <c r="B13" s="125" t="s">
        <v>27</v>
      </c>
      <c r="C13" s="126">
        <v>803455231</v>
      </c>
      <c r="D13" s="126">
        <v>454782346</v>
      </c>
      <c r="E13" s="77">
        <f t="shared" si="0"/>
        <v>1258237577</v>
      </c>
      <c r="F13" s="78">
        <v>2608248755</v>
      </c>
      <c r="G13" s="78">
        <v>1200338792</v>
      </c>
      <c r="H13" s="77">
        <v>164230949.49105436</v>
      </c>
      <c r="I13" s="78">
        <v>2514489061</v>
      </c>
      <c r="J13" s="78">
        <v>1210854942</v>
      </c>
      <c r="K13" s="77">
        <v>145561262.39540362</v>
      </c>
      <c r="L13" s="79">
        <f t="shared" si="1"/>
        <v>3.1169486213359443</v>
      </c>
      <c r="M13" s="127"/>
      <c r="N13" s="127"/>
    </row>
    <row r="14" spans="1:14" ht="15" customHeight="1">
      <c r="A14" s="124" t="s">
        <v>32</v>
      </c>
      <c r="B14" s="125" t="s">
        <v>33</v>
      </c>
      <c r="C14" s="126">
        <v>572442733</v>
      </c>
      <c r="D14" s="126">
        <v>26554154</v>
      </c>
      <c r="E14" s="77">
        <f t="shared" si="0"/>
        <v>598996887</v>
      </c>
      <c r="F14" s="78">
        <v>524125330</v>
      </c>
      <c r="G14" s="78">
        <v>43138138</v>
      </c>
      <c r="H14" s="77">
        <v>24409312.138755716</v>
      </c>
      <c r="I14" s="78">
        <v>469622761</v>
      </c>
      <c r="J14" s="78">
        <v>41463892</v>
      </c>
      <c r="K14" s="77">
        <v>23233038.041102737</v>
      </c>
      <c r="L14" s="79">
        <f t="shared" si="1"/>
        <v>0.9398984332116057</v>
      </c>
      <c r="M14" s="127"/>
      <c r="N14" s="127"/>
    </row>
    <row r="15" spans="1:14" ht="15" customHeight="1">
      <c r="A15" s="124" t="s">
        <v>102</v>
      </c>
      <c r="B15" s="125" t="s">
        <v>39</v>
      </c>
      <c r="C15" s="126">
        <v>342738800</v>
      </c>
      <c r="D15" s="126">
        <v>238717745</v>
      </c>
      <c r="E15" s="77">
        <f t="shared" si="0"/>
        <v>581456545</v>
      </c>
      <c r="F15" s="78">
        <v>1308606178</v>
      </c>
      <c r="G15" s="78">
        <v>501867764</v>
      </c>
      <c r="H15" s="77">
        <v>64111110.210236736</v>
      </c>
      <c r="I15" s="78">
        <v>1244467214</v>
      </c>
      <c r="J15" s="78">
        <v>480756754</v>
      </c>
      <c r="K15" s="77">
        <v>63348249.45555807</v>
      </c>
      <c r="L15" s="79">
        <f t="shared" si="1"/>
        <v>3.1499836928190352</v>
      </c>
      <c r="M15" s="81">
        <f>SUM(M16:M17)</f>
        <v>4898211</v>
      </c>
      <c r="N15" s="127"/>
    </row>
    <row r="16" spans="1:14" ht="15" customHeight="1">
      <c r="A16" s="124" t="s">
        <v>132</v>
      </c>
      <c r="B16" s="125" t="s">
        <v>103</v>
      </c>
      <c r="C16" s="78">
        <f>+$N$16*C15</f>
        <v>110630940.92459472</v>
      </c>
      <c r="D16" s="78">
        <f>+$N$16*D15</f>
        <v>77054505.4856569</v>
      </c>
      <c r="E16" s="77">
        <f t="shared" si="0"/>
        <v>187685446.41025162</v>
      </c>
      <c r="F16" s="78">
        <v>538862732.2933623</v>
      </c>
      <c r="G16" s="78">
        <v>206660979.5258053</v>
      </c>
      <c r="H16" s="77">
        <v>26399912.058377154</v>
      </c>
      <c r="I16" s="78">
        <v>528611852.321677</v>
      </c>
      <c r="J16" s="78">
        <v>204210858.58200586</v>
      </c>
      <c r="K16" s="77">
        <v>26908411.173328202</v>
      </c>
      <c r="L16" s="79">
        <f t="shared" si="1"/>
        <v>4.080376969151335</v>
      </c>
      <c r="M16" s="81">
        <v>1581069</v>
      </c>
      <c r="N16" s="128">
        <f>+M16/M15</f>
        <v>0.32278499231658253</v>
      </c>
    </row>
    <row r="17" spans="1:14" ht="15" customHeight="1">
      <c r="A17" s="124" t="s">
        <v>133</v>
      </c>
      <c r="B17" s="125" t="s">
        <v>104</v>
      </c>
      <c r="C17" s="78">
        <f>+$N$17*C15</f>
        <v>232107859.07540527</v>
      </c>
      <c r="D17" s="78">
        <f>+$N$17*D15</f>
        <v>161663239.51434308</v>
      </c>
      <c r="E17" s="77">
        <f t="shared" si="0"/>
        <v>393771098.5897484</v>
      </c>
      <c r="F17" s="78">
        <v>769743445.7066379</v>
      </c>
      <c r="G17" s="78">
        <v>295206784.47419477</v>
      </c>
      <c r="H17" s="77">
        <v>37711198.15185959</v>
      </c>
      <c r="I17" s="78">
        <v>715855361.6783229</v>
      </c>
      <c r="J17" s="78">
        <v>276545895.41799414</v>
      </c>
      <c r="K17" s="77">
        <v>36439838.28222986</v>
      </c>
      <c r="L17" s="79">
        <f t="shared" si="1"/>
        <v>2.7065248457098563</v>
      </c>
      <c r="M17" s="81">
        <v>3317142</v>
      </c>
      <c r="N17" s="128">
        <f>+M17/M15</f>
        <v>0.6772150076834175</v>
      </c>
    </row>
    <row r="18" spans="1:14" ht="15" customHeight="1">
      <c r="A18" s="124" t="s">
        <v>105</v>
      </c>
      <c r="B18" s="125" t="s">
        <v>42</v>
      </c>
      <c r="C18" s="126">
        <v>208392320</v>
      </c>
      <c r="D18" s="126">
        <v>17477890</v>
      </c>
      <c r="E18" s="77">
        <f t="shared" si="0"/>
        <v>225870210</v>
      </c>
      <c r="F18" s="78">
        <v>301350300</v>
      </c>
      <c r="G18" s="78">
        <v>28037538</v>
      </c>
      <c r="H18" s="77">
        <v>15086299.811827697</v>
      </c>
      <c r="I18" s="78">
        <v>309014774</v>
      </c>
      <c r="J18" s="78">
        <v>29588785</v>
      </c>
      <c r="K18" s="77">
        <v>17003739.800432462</v>
      </c>
      <c r="L18" s="83">
        <v>1</v>
      </c>
      <c r="M18" s="81"/>
      <c r="N18" s="127"/>
    </row>
    <row r="19" spans="1:14" ht="15" customHeight="1">
      <c r="A19" s="124" t="s">
        <v>134</v>
      </c>
      <c r="B19" s="125" t="s">
        <v>135</v>
      </c>
      <c r="C19" s="126">
        <v>8497571159</v>
      </c>
      <c r="D19" s="126">
        <v>884732376</v>
      </c>
      <c r="E19" s="77">
        <f t="shared" si="0"/>
        <v>9382303535</v>
      </c>
      <c r="F19" s="78">
        <v>31746022346</v>
      </c>
      <c r="G19" s="78">
        <v>2265228105</v>
      </c>
      <c r="H19" s="77">
        <v>1421063628.7516415</v>
      </c>
      <c r="I19" s="78">
        <v>28932317497</v>
      </c>
      <c r="J19" s="78">
        <v>1976480297</v>
      </c>
      <c r="K19" s="77">
        <v>1155455802.2274003</v>
      </c>
      <c r="L19" s="79">
        <f aca="true" t="shared" si="2" ref="L19:L36">0.5*SUM(F19:K19)/E19</f>
        <v>3.597014710949609</v>
      </c>
      <c r="M19" s="81"/>
      <c r="N19" s="127"/>
    </row>
    <row r="20" spans="1:14" ht="15" customHeight="1">
      <c r="A20" s="124" t="s">
        <v>106</v>
      </c>
      <c r="B20" s="125" t="s">
        <v>53</v>
      </c>
      <c r="C20" s="126">
        <v>4473343745</v>
      </c>
      <c r="D20" s="126">
        <v>1608174701</v>
      </c>
      <c r="E20" s="77">
        <f t="shared" si="0"/>
        <v>6081518446</v>
      </c>
      <c r="F20" s="78">
        <v>15531775099</v>
      </c>
      <c r="G20" s="78">
        <v>3426773648</v>
      </c>
      <c r="H20" s="77">
        <v>562422083.5925277</v>
      </c>
      <c r="I20" s="78">
        <v>13726837545</v>
      </c>
      <c r="J20" s="78">
        <v>2936195602</v>
      </c>
      <c r="K20" s="77">
        <v>387246600.104745</v>
      </c>
      <c r="L20" s="79">
        <f t="shared" si="2"/>
        <v>3.0067532395426095</v>
      </c>
      <c r="M20" s="81">
        <f>SUM(M21:M22)</f>
        <v>24639261</v>
      </c>
      <c r="N20" s="127"/>
    </row>
    <row r="21" spans="1:14" ht="15" customHeight="1">
      <c r="A21" s="124" t="s">
        <v>136</v>
      </c>
      <c r="B21" s="125" t="s">
        <v>107</v>
      </c>
      <c r="C21" s="78">
        <f>+$N$21*C20</f>
        <v>2823014743.824558</v>
      </c>
      <c r="D21" s="78">
        <f>+$N$21*D20</f>
        <v>1014878612.1440014</v>
      </c>
      <c r="E21" s="77">
        <f t="shared" si="0"/>
        <v>3837893355.9685593</v>
      </c>
      <c r="F21" s="78">
        <v>11171706885.589748</v>
      </c>
      <c r="G21" s="78">
        <v>2464812329.2220416</v>
      </c>
      <c r="H21" s="77">
        <v>404539379.67997724</v>
      </c>
      <c r="I21" s="78">
        <v>9819104576.598467</v>
      </c>
      <c r="J21" s="78">
        <v>2100324388.5470264</v>
      </c>
      <c r="K21" s="77">
        <v>277005890.8976982</v>
      </c>
      <c r="L21" s="79">
        <f t="shared" si="2"/>
        <v>3.418215543916992</v>
      </c>
      <c r="M21" s="81">
        <v>15549218</v>
      </c>
      <c r="N21" s="128">
        <f>+M21/M20</f>
        <v>0.631074852447888</v>
      </c>
    </row>
    <row r="22" spans="1:14" ht="15" customHeight="1">
      <c r="A22" s="124" t="s">
        <v>137</v>
      </c>
      <c r="B22" s="125" t="s">
        <v>108</v>
      </c>
      <c r="C22" s="78">
        <f>+$N$22*C20</f>
        <v>1650329001.1754425</v>
      </c>
      <c r="D22" s="78">
        <f>+$N$22*D20</f>
        <v>593296088.8559986</v>
      </c>
      <c r="E22" s="77">
        <f t="shared" si="0"/>
        <v>2243625090.031441</v>
      </c>
      <c r="F22" s="78">
        <v>4360068213.410253</v>
      </c>
      <c r="G22" s="78">
        <v>961961318.7779583</v>
      </c>
      <c r="H22" s="77">
        <v>157882703.91255066</v>
      </c>
      <c r="I22" s="78">
        <v>3907732968.401533</v>
      </c>
      <c r="J22" s="78">
        <v>835871213.4529736</v>
      </c>
      <c r="K22" s="77">
        <v>110240709.20704673</v>
      </c>
      <c r="L22" s="79">
        <f t="shared" si="2"/>
        <v>2.302915307257841</v>
      </c>
      <c r="M22" s="81">
        <v>9090043</v>
      </c>
      <c r="N22" s="128">
        <f>+M22/M20</f>
        <v>0.36892514755211203</v>
      </c>
    </row>
    <row r="23" spans="1:14" ht="15" customHeight="1">
      <c r="A23" s="124" t="s">
        <v>109</v>
      </c>
      <c r="B23" s="125" t="s">
        <v>56</v>
      </c>
      <c r="C23" s="126">
        <v>539130077</v>
      </c>
      <c r="D23" s="126">
        <v>332037946</v>
      </c>
      <c r="E23" s="77">
        <f t="shared" si="0"/>
        <v>871168023</v>
      </c>
      <c r="F23" s="78">
        <v>2057495845</v>
      </c>
      <c r="G23" s="78">
        <v>789971625</v>
      </c>
      <c r="H23" s="77">
        <v>89353952.50399989</v>
      </c>
      <c r="I23" s="78">
        <v>1891855483</v>
      </c>
      <c r="J23" s="78">
        <v>706390721</v>
      </c>
      <c r="K23" s="77">
        <v>69622771.34966011</v>
      </c>
      <c r="L23" s="79">
        <f t="shared" si="2"/>
        <v>3.2167677473703944</v>
      </c>
      <c r="M23" s="81">
        <f>SUM(M24:M25)</f>
        <v>1749683</v>
      </c>
      <c r="N23" s="127"/>
    </row>
    <row r="24" spans="1:14" ht="15" customHeight="1">
      <c r="A24" s="124" t="s">
        <v>138</v>
      </c>
      <c r="B24" s="125" t="s">
        <v>110</v>
      </c>
      <c r="C24" s="78">
        <f>+$N$24*C23</f>
        <v>474660314.8312912</v>
      </c>
      <c r="D24" s="78">
        <f>+$N$24*D23</f>
        <v>292332486.55184054</v>
      </c>
      <c r="E24" s="77">
        <f t="shared" si="0"/>
        <v>766992801.3831317</v>
      </c>
      <c r="F24" s="78">
        <v>1934328144.0038688</v>
      </c>
      <c r="G24" s="78">
        <v>742681619.9485303</v>
      </c>
      <c r="H24" s="77">
        <v>84004964.3485292</v>
      </c>
      <c r="I24" s="78">
        <v>1800825837.6287806</v>
      </c>
      <c r="J24" s="78">
        <v>672401604.2815377</v>
      </c>
      <c r="K24" s="77">
        <v>66272760.61011301</v>
      </c>
      <c r="L24" s="79">
        <f t="shared" si="2"/>
        <v>3.45538766547929</v>
      </c>
      <c r="M24" s="81">
        <v>1540454</v>
      </c>
      <c r="N24" s="128">
        <f>+M24/M23</f>
        <v>0.8804189101682991</v>
      </c>
    </row>
    <row r="25" spans="1:14" ht="15" customHeight="1">
      <c r="A25" s="124" t="s">
        <v>139</v>
      </c>
      <c r="B25" s="125" t="s">
        <v>111</v>
      </c>
      <c r="C25" s="78">
        <f>+$N$25*C23</f>
        <v>64469762.168708846</v>
      </c>
      <c r="D25" s="78">
        <f>+$N$25*D23</f>
        <v>39705459.44815947</v>
      </c>
      <c r="E25" s="77">
        <f t="shared" si="0"/>
        <v>104175221.61686832</v>
      </c>
      <c r="F25" s="78">
        <v>123167700.9961313</v>
      </c>
      <c r="G25" s="78">
        <v>47290005.05146972</v>
      </c>
      <c r="H25" s="77">
        <v>5348988.155470697</v>
      </c>
      <c r="I25" s="78">
        <v>91029645.37121932</v>
      </c>
      <c r="J25" s="78">
        <v>33989116.71846233</v>
      </c>
      <c r="K25" s="77">
        <v>3350010.7395470906</v>
      </c>
      <c r="L25" s="79">
        <f t="shared" si="2"/>
        <v>1.459922341950879</v>
      </c>
      <c r="M25" s="81">
        <v>209229</v>
      </c>
      <c r="N25" s="128">
        <f>+M25/M23</f>
        <v>0.11958108983170095</v>
      </c>
    </row>
    <row r="26" spans="1:14" ht="15" customHeight="1">
      <c r="A26" s="124" t="s">
        <v>112</v>
      </c>
      <c r="B26" s="125" t="s">
        <v>60</v>
      </c>
      <c r="C26" s="126">
        <v>5790677823</v>
      </c>
      <c r="D26" s="126">
        <v>437564775</v>
      </c>
      <c r="E26" s="77">
        <f t="shared" si="0"/>
        <v>6228242598</v>
      </c>
      <c r="F26" s="78">
        <v>5624244659</v>
      </c>
      <c r="G26" s="78">
        <v>961231026</v>
      </c>
      <c r="H26" s="77">
        <v>590278315.1522506</v>
      </c>
      <c r="I26" s="78">
        <v>5521000835</v>
      </c>
      <c r="J26" s="78">
        <v>954465956</v>
      </c>
      <c r="K26" s="77">
        <v>545674184.9050311</v>
      </c>
      <c r="L26" s="79">
        <f t="shared" si="2"/>
        <v>1.1397191705904455</v>
      </c>
      <c r="M26" s="127"/>
      <c r="N26" s="127"/>
    </row>
    <row r="27" spans="1:14" ht="15" customHeight="1">
      <c r="A27" s="124" t="s">
        <v>113</v>
      </c>
      <c r="B27" s="125" t="s">
        <v>62</v>
      </c>
      <c r="C27" s="126">
        <v>1103358413</v>
      </c>
      <c r="D27" s="126">
        <v>144572619</v>
      </c>
      <c r="E27" s="77">
        <f t="shared" si="0"/>
        <v>1247931032</v>
      </c>
      <c r="F27" s="78">
        <v>2340713769</v>
      </c>
      <c r="G27" s="78">
        <v>321664910</v>
      </c>
      <c r="H27" s="77">
        <v>117876597.07971856</v>
      </c>
      <c r="I27" s="78">
        <v>2250371070</v>
      </c>
      <c r="J27" s="78">
        <v>308665143</v>
      </c>
      <c r="K27" s="77">
        <v>101989190.6888709</v>
      </c>
      <c r="L27" s="79">
        <f t="shared" si="2"/>
        <v>2.180120751964997</v>
      </c>
      <c r="M27" s="127"/>
      <c r="N27" s="127"/>
    </row>
    <row r="28" spans="1:14" ht="15" customHeight="1">
      <c r="A28" s="124" t="s">
        <v>114</v>
      </c>
      <c r="B28" s="125" t="s">
        <v>64</v>
      </c>
      <c r="C28" s="126">
        <v>4712174968</v>
      </c>
      <c r="D28" s="126">
        <v>34466360</v>
      </c>
      <c r="E28" s="77">
        <f t="shared" si="0"/>
        <v>4746641328</v>
      </c>
      <c r="F28" s="78">
        <v>323918268</v>
      </c>
      <c r="G28" s="78">
        <v>38444946</v>
      </c>
      <c r="H28" s="77">
        <v>145201129.01712736</v>
      </c>
      <c r="I28" s="78">
        <v>340197412</v>
      </c>
      <c r="J28" s="78">
        <v>50056549</v>
      </c>
      <c r="K28" s="77">
        <v>137754010.2392948</v>
      </c>
      <c r="L28" s="79">
        <f t="shared" si="2"/>
        <v>0.10908474463276553</v>
      </c>
      <c r="M28" s="127"/>
      <c r="N28" s="127"/>
    </row>
    <row r="29" spans="1:14" ht="15" customHeight="1">
      <c r="A29" s="124" t="s">
        <v>115</v>
      </c>
      <c r="B29" s="125" t="s">
        <v>66</v>
      </c>
      <c r="C29" s="126">
        <v>360499535</v>
      </c>
      <c r="D29" s="126">
        <v>10329732</v>
      </c>
      <c r="E29" s="77">
        <f t="shared" si="0"/>
        <v>370829267</v>
      </c>
      <c r="F29" s="78">
        <v>97388717</v>
      </c>
      <c r="G29" s="78">
        <v>12004612</v>
      </c>
      <c r="H29" s="77">
        <v>13439113.541216142</v>
      </c>
      <c r="I29" s="78">
        <v>96932451</v>
      </c>
      <c r="J29" s="78">
        <v>12348283</v>
      </c>
      <c r="K29" s="77">
        <v>12924034.716729699</v>
      </c>
      <c r="L29" s="79">
        <f t="shared" si="2"/>
        <v>0.3303908740001714</v>
      </c>
      <c r="M29" s="127"/>
      <c r="N29" s="127"/>
    </row>
    <row r="30" spans="1:14" ht="15" customHeight="1">
      <c r="A30" s="124" t="s">
        <v>116</v>
      </c>
      <c r="B30" s="125" t="s">
        <v>68</v>
      </c>
      <c r="C30" s="126">
        <v>56656739</v>
      </c>
      <c r="D30" s="126">
        <v>18573574</v>
      </c>
      <c r="E30" s="77">
        <f t="shared" si="0"/>
        <v>75230313</v>
      </c>
      <c r="F30" s="78">
        <v>160928557</v>
      </c>
      <c r="G30" s="78">
        <v>22613051</v>
      </c>
      <c r="H30" s="77">
        <v>1606852.583684577</v>
      </c>
      <c r="I30" s="78">
        <v>154893995</v>
      </c>
      <c r="J30" s="78">
        <v>18200799</v>
      </c>
      <c r="K30" s="77">
        <v>1026345.0484438514</v>
      </c>
      <c r="L30" s="79">
        <f t="shared" si="2"/>
        <v>2.387798118240771</v>
      </c>
      <c r="M30" s="127"/>
      <c r="N30" s="127"/>
    </row>
    <row r="31" spans="1:14" ht="15" customHeight="1">
      <c r="A31" s="124" t="s">
        <v>117</v>
      </c>
      <c r="B31" s="125" t="s">
        <v>70</v>
      </c>
      <c r="C31" s="126">
        <v>56274780</v>
      </c>
      <c r="D31" s="126">
        <v>3994486</v>
      </c>
      <c r="E31" s="77">
        <f t="shared" si="0"/>
        <v>60269266</v>
      </c>
      <c r="F31" s="78">
        <v>137715307</v>
      </c>
      <c r="G31" s="78">
        <v>15550321</v>
      </c>
      <c r="H31" s="77">
        <v>5221321.215731006</v>
      </c>
      <c r="I31" s="78">
        <v>129825762</v>
      </c>
      <c r="J31" s="78">
        <v>14225926</v>
      </c>
      <c r="K31" s="77">
        <v>3440281.9840239473</v>
      </c>
      <c r="L31" s="79">
        <f t="shared" si="2"/>
        <v>2.5384324342008324</v>
      </c>
      <c r="M31" s="127"/>
      <c r="N31" s="127"/>
    </row>
    <row r="32" spans="1:14" ht="15" customHeight="1">
      <c r="A32" s="124" t="s">
        <v>118</v>
      </c>
      <c r="B32" s="125" t="s">
        <v>71</v>
      </c>
      <c r="C32" s="126">
        <v>226881921</v>
      </c>
      <c r="D32" s="126">
        <v>63991371</v>
      </c>
      <c r="E32" s="77">
        <f t="shared" si="0"/>
        <v>290873292</v>
      </c>
      <c r="F32" s="78">
        <v>468381227</v>
      </c>
      <c r="G32" s="78">
        <v>55889761</v>
      </c>
      <c r="H32" s="77">
        <v>20245049.404402733</v>
      </c>
      <c r="I32" s="78">
        <v>476215409</v>
      </c>
      <c r="J32" s="78">
        <v>45464017</v>
      </c>
      <c r="K32" s="77">
        <v>15946268.227914428</v>
      </c>
      <c r="L32" s="79">
        <f t="shared" si="2"/>
        <v>1.8601600102087013</v>
      </c>
      <c r="M32" s="127"/>
      <c r="N32" s="127"/>
    </row>
    <row r="33" spans="1:14" ht="15" customHeight="1">
      <c r="A33" s="124" t="s">
        <v>119</v>
      </c>
      <c r="B33" s="125" t="s">
        <v>72</v>
      </c>
      <c r="C33" s="126">
        <v>1136148</v>
      </c>
      <c r="D33" s="126">
        <v>144514</v>
      </c>
      <c r="E33" s="77">
        <f t="shared" si="0"/>
        <v>1280662</v>
      </c>
      <c r="F33" s="78">
        <v>5595340</v>
      </c>
      <c r="G33" s="78">
        <v>699535</v>
      </c>
      <c r="H33" s="77">
        <v>344646.94041867956</v>
      </c>
      <c r="I33" s="78">
        <v>6633691</v>
      </c>
      <c r="J33" s="78">
        <v>805207</v>
      </c>
      <c r="K33" s="77">
        <v>160698.59717017834</v>
      </c>
      <c r="L33" s="79">
        <f t="shared" si="2"/>
        <v>5.55928048836807</v>
      </c>
      <c r="M33" s="127"/>
      <c r="N33" s="127"/>
    </row>
    <row r="34" spans="1:14" ht="15" customHeight="1">
      <c r="A34" s="124" t="s">
        <v>120</v>
      </c>
      <c r="B34" s="125" t="s">
        <v>73</v>
      </c>
      <c r="C34" s="126">
        <v>9052605</v>
      </c>
      <c r="D34" s="126">
        <v>568350</v>
      </c>
      <c r="E34" s="77">
        <f t="shared" si="0"/>
        <v>9620955</v>
      </c>
      <c r="F34" s="78">
        <v>28129945</v>
      </c>
      <c r="G34" s="78">
        <v>2157985</v>
      </c>
      <c r="H34" s="77">
        <v>1357720.0232500725</v>
      </c>
      <c r="I34" s="78">
        <v>30202964</v>
      </c>
      <c r="J34" s="78">
        <v>2162724</v>
      </c>
      <c r="K34" s="77">
        <v>856501.8568043672</v>
      </c>
      <c r="L34" s="79">
        <f t="shared" si="2"/>
        <v>3.371174684844407</v>
      </c>
      <c r="M34" s="127"/>
      <c r="N34" s="127"/>
    </row>
    <row r="35" spans="1:14" ht="15" customHeight="1">
      <c r="A35" s="124" t="s">
        <v>121</v>
      </c>
      <c r="B35" s="125" t="s">
        <v>74</v>
      </c>
      <c r="C35" s="126">
        <v>35117573</v>
      </c>
      <c r="D35" s="126">
        <v>378795</v>
      </c>
      <c r="E35" s="77">
        <f t="shared" si="0"/>
        <v>35496368</v>
      </c>
      <c r="F35" s="78">
        <v>23127538</v>
      </c>
      <c r="G35" s="78">
        <v>641269</v>
      </c>
      <c r="H35" s="77">
        <v>303995.3601525203</v>
      </c>
      <c r="I35" s="78">
        <v>22275030</v>
      </c>
      <c r="J35" s="78">
        <v>535104</v>
      </c>
      <c r="K35" s="77">
        <v>227422.56899215485</v>
      </c>
      <c r="L35" s="79">
        <f t="shared" si="2"/>
        <v>0.6635940743169086</v>
      </c>
      <c r="M35" s="127"/>
      <c r="N35" s="127"/>
    </row>
    <row r="36" spans="1:14" ht="15" customHeight="1" thickBot="1">
      <c r="A36" s="129" t="s">
        <v>122</v>
      </c>
      <c r="B36" s="130" t="s">
        <v>75</v>
      </c>
      <c r="C36" s="126">
        <v>284562693</v>
      </c>
      <c r="D36" s="126">
        <v>11045785</v>
      </c>
      <c r="E36" s="77">
        <f t="shared" si="0"/>
        <v>295608478</v>
      </c>
      <c r="F36" s="78">
        <v>745177679</v>
      </c>
      <c r="G36" s="78">
        <v>36849546</v>
      </c>
      <c r="H36" s="77">
        <v>24802140.238961425</v>
      </c>
      <c r="I36" s="78">
        <v>674067299</v>
      </c>
      <c r="J36" s="78">
        <v>28059158</v>
      </c>
      <c r="K36" s="77">
        <v>18274716.434990596</v>
      </c>
      <c r="L36" s="79">
        <f t="shared" si="2"/>
        <v>2.5831981359376845</v>
      </c>
      <c r="M36" s="127"/>
      <c r="N36" s="127"/>
    </row>
    <row r="37" spans="1:14" ht="21" customHeight="1" thickBot="1">
      <c r="A37" s="131" t="s">
        <v>123</v>
      </c>
      <c r="B37" s="132" t="s">
        <v>76</v>
      </c>
      <c r="C37" s="88">
        <f>SUM(C8:C36)-C15-C20-C23</f>
        <v>32257494420</v>
      </c>
      <c r="D37" s="88">
        <f>SUM(D8:D36)-D15-D20-D23</f>
        <v>4551615821</v>
      </c>
      <c r="E37" s="89">
        <f t="shared" si="0"/>
        <v>36809110241</v>
      </c>
      <c r="F37" s="88">
        <v>35904065121.00001</v>
      </c>
      <c r="G37" s="88">
        <v>8000596301</v>
      </c>
      <c r="H37" s="89">
        <v>2211427551.923734</v>
      </c>
      <c r="I37" s="88">
        <f>SUM(I8:I36)-I15-I20-I23</f>
        <v>62106794986</v>
      </c>
      <c r="J37" s="88">
        <f>SUM(J8:J36)-J15-J20-J23</f>
        <v>9393613700</v>
      </c>
      <c r="K37" s="88">
        <v>1875081269.4809704</v>
      </c>
      <c r="L37" s="90">
        <v>1.6231250653310882</v>
      </c>
      <c r="M37" s="133"/>
      <c r="N37" s="134"/>
    </row>
    <row r="38" spans="6:12" ht="14.25">
      <c r="F38" s="94"/>
      <c r="G38" s="94"/>
      <c r="H38" s="95"/>
      <c r="I38" s="94"/>
      <c r="J38" s="94"/>
      <c r="K38" s="135"/>
      <c r="L38" s="97"/>
    </row>
    <row r="39" spans="5:11" ht="14.25">
      <c r="E39" s="98"/>
      <c r="F39" s="136"/>
      <c r="G39" s="136"/>
      <c r="H39" s="136"/>
      <c r="I39" s="136"/>
      <c r="J39" s="136"/>
      <c r="K39" s="137"/>
    </row>
    <row r="40" spans="9:11" ht="14.25">
      <c r="I40" s="137"/>
      <c r="J40" s="137"/>
      <c r="K40" s="137"/>
    </row>
    <row r="41" spans="1:11" ht="14.25">
      <c r="A41" s="138" t="s">
        <v>124</v>
      </c>
      <c r="I41" s="137"/>
      <c r="J41" s="137"/>
      <c r="K41" s="137"/>
    </row>
    <row r="42" spans="1:11" ht="14.25">
      <c r="A42" s="138" t="s">
        <v>125</v>
      </c>
      <c r="I42" s="137"/>
      <c r="J42" s="137"/>
      <c r="K42" s="137"/>
    </row>
    <row r="43" spans="1:11" ht="15">
      <c r="A43" s="139" t="s">
        <v>126</v>
      </c>
      <c r="I43" s="137"/>
      <c r="J43" s="137"/>
      <c r="K43" s="137"/>
    </row>
    <row r="44" spans="9:11" ht="14.25">
      <c r="I44" s="137"/>
      <c r="J44" s="137"/>
      <c r="K44" s="137"/>
    </row>
    <row r="45" spans="9:11" ht="14.25">
      <c r="I45" s="137"/>
      <c r="J45" s="137"/>
      <c r="K45" s="137"/>
    </row>
    <row r="46" spans="9:11" ht="14.25">
      <c r="I46" s="137"/>
      <c r="J46" s="137"/>
      <c r="K46" s="137"/>
    </row>
    <row r="47" spans="2:12" ht="1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9:11" ht="14.25">
      <c r="I48" s="137"/>
      <c r="J48" s="137"/>
      <c r="K48" s="137"/>
    </row>
    <row r="49" spans="9:11" ht="14.25">
      <c r="I49" s="137"/>
      <c r="J49" s="137"/>
      <c r="K49" s="137"/>
    </row>
    <row r="50" spans="9:11" ht="14.25">
      <c r="I50" s="137"/>
      <c r="J50" s="137"/>
      <c r="K50" s="137"/>
    </row>
    <row r="51" spans="9:11" ht="14.25">
      <c r="I51" s="137"/>
      <c r="J51" s="137"/>
      <c r="K51" s="137"/>
    </row>
    <row r="52" spans="9:11" ht="14.25">
      <c r="I52" s="137"/>
      <c r="J52" s="137"/>
      <c r="K52" s="137"/>
    </row>
    <row r="53" spans="9:11" ht="14.25">
      <c r="I53" s="137"/>
      <c r="J53" s="137"/>
      <c r="K53" s="137"/>
    </row>
    <row r="54" spans="9:11" ht="14.25">
      <c r="I54" s="137"/>
      <c r="J54" s="137"/>
      <c r="K54" s="137"/>
    </row>
    <row r="55" spans="9:11" ht="14.25">
      <c r="I55" s="137"/>
      <c r="J55" s="137"/>
      <c r="K55" s="137"/>
    </row>
    <row r="56" spans="9:11" ht="14.25">
      <c r="I56" s="137"/>
      <c r="J56" s="137"/>
      <c r="K56" s="137"/>
    </row>
    <row r="57" spans="9:11" ht="14.25">
      <c r="I57" s="137"/>
      <c r="J57" s="137"/>
      <c r="K57" s="137"/>
    </row>
    <row r="58" spans="9:11" ht="14.25">
      <c r="I58" s="137"/>
      <c r="J58" s="137"/>
      <c r="K58" s="137"/>
    </row>
    <row r="59" spans="9:11" ht="14.25">
      <c r="I59" s="137"/>
      <c r="J59" s="137"/>
      <c r="K59" s="137"/>
    </row>
    <row r="60" spans="9:11" ht="14.25">
      <c r="I60" s="137"/>
      <c r="J60" s="137"/>
      <c r="K60" s="137"/>
    </row>
    <row r="61" spans="9:11" ht="14.25">
      <c r="I61" s="137"/>
      <c r="J61" s="137"/>
      <c r="K61" s="137"/>
    </row>
    <row r="62" spans="9:11" ht="14.25">
      <c r="I62" s="137"/>
      <c r="J62" s="137"/>
      <c r="K62" s="137"/>
    </row>
    <row r="63" spans="9:11" ht="14.25">
      <c r="I63" s="137"/>
      <c r="J63" s="137"/>
      <c r="K63" s="137"/>
    </row>
    <row r="64" spans="9:11" ht="14.25">
      <c r="I64" s="137"/>
      <c r="J64" s="137"/>
      <c r="K64" s="137"/>
    </row>
    <row r="65" spans="9:11" ht="14.25">
      <c r="I65" s="137"/>
      <c r="J65" s="137"/>
      <c r="K65" s="137"/>
    </row>
    <row r="66" spans="9:11" ht="14.25">
      <c r="I66" s="137"/>
      <c r="J66" s="137"/>
      <c r="K66" s="137"/>
    </row>
    <row r="67" spans="9:11" ht="14.25">
      <c r="I67" s="137"/>
      <c r="J67" s="137"/>
      <c r="K67" s="137"/>
    </row>
    <row r="68" spans="9:11" ht="14.25">
      <c r="I68" s="137"/>
      <c r="J68" s="137"/>
      <c r="K68" s="137"/>
    </row>
    <row r="69" spans="9:11" ht="14.25">
      <c r="I69" s="137"/>
      <c r="J69" s="137"/>
      <c r="K69" s="137"/>
    </row>
  </sheetData>
  <mergeCells count="1">
    <mergeCell ref="A1:N1"/>
  </mergeCells>
  <printOptions horizontalCentered="1"/>
  <pageMargins left="0" right="0" top="0.96" bottom="0.25" header="0.5" footer="0.5"/>
  <pageSetup horizontalDpi="1200" verticalDpi="1200" orientation="landscape" scale="69" r:id="rId1"/>
  <headerFooter alignWithMargins="0">
    <oddFooter>&amp;LCalifornia Department of Insurance&amp;RRate Specialist Bureau  - 01/31/07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 Ratios 2005</dc:title>
  <dc:subject>CA Reserve Ratios 2005</dc:subject>
  <dc:creator>Department of Insurance</dc:creator>
  <cp:keywords/>
  <dc:description/>
  <cp:lastModifiedBy>ChoyC</cp:lastModifiedBy>
  <cp:lastPrinted>2007-11-15T19:28:42Z</cp:lastPrinted>
  <dcterms:created xsi:type="dcterms:W3CDTF">2007-02-14T17:03:28Z</dcterms:created>
  <dcterms:modified xsi:type="dcterms:W3CDTF">2007-11-15T19:28:44Z</dcterms:modified>
  <cp:category/>
  <cp:version/>
  <cp:contentType/>
  <cp:contentStatus/>
</cp:coreProperties>
</file>