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codeName="ThisWorkbook" defaultThemeVersion="124226"/>
  <xr:revisionPtr revIDLastSave="0" documentId="13_ncr:1_{74ED473B-4E5C-4FC4-B035-8ADB3E99D9EB}" xr6:coauthVersionLast="47" xr6:coauthVersionMax="47" xr10:uidLastSave="{00000000-0000-0000-0000-000000000000}"/>
  <bookViews>
    <workbookView xWindow="-120" yWindow="-120" windowWidth="17520" windowHeight="1260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<sst xmlns="http://schemas.openxmlformats.org/spreadsheetml/2006/main" count="310" uniqueCount="174">
  <si>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</si>
  <si>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</si>
  <si>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</si>
  <si>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</si>
  <si>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</si>
  <si>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</si>
  <si>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</si>
  <si>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</si>
  <si>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</si>
  <si>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</si>
  <si>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</si>
  <si>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</si>
  <si>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</si>
  <si>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</si>
  <si>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</si>
  <si>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</si>
  <si>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</si>
  <si>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</si>
  <si>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</si>
  <si>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</si>
  <si>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</si>
  <si>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</si>
  <si>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</si>
  <si>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</si>
  <si>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</si>
  <si>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</si>
  <si>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</si>
  <si>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</si>
  <si>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</si>
  <si>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</si>
  <si>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</si>
  <si>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</si>
  <si>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</si>
  <si>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</si>
  <si>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</si>
  <si>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</si>
  <si>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</si>
  <si>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</si>
  <si>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</si>
  <si>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</si>
  <si>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</si>
  <si>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</si>
  <si>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</si>
  <si>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</si>
  <si>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</si>
  <si>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</si>
  <si>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</si>
  <si>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</si>
  <si>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</si>
  <si>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</si>
  <si>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</si>
  <si>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</si>
  <si>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</si>
  <si>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</si>
  <si>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</si>
  <si>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</si>
  <si>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</si>
  <si>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</si>
  <si>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</si>
  <si>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</si>
  <si>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</si>
  <si>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</si>
  <si>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</si>
  <si>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</si>
  <si>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</si>
  <si>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</si>
  <si>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</si>
  <si>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</si>
  <si>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</si>
  <si>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</si>
  <si>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</si>
  <si>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</si>
  <si>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</si>
  <si>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</si>
  <si>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</si>
  <si>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</si>
  <si>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</si>
  <si>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</si>
  <si>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</si>
  <si>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</si>
  <si>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</si>
  <si>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</si>
  <si>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</si>
  <si>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</si>
  <si>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</si>
  <si>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</si>
  <si>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</si>
  <si>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</si>
  <si>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</si>
  <si>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</si>
  <si>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</si>
  <si>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</si>
  <si>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</si>
  <si>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</si>
  <si>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</si>
  <si>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</si>
  <si>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</si>
  <si>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</si>
  <si>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</si>
  <si>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</si>
  <si>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</si>
  <si>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</si>
  <si>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</si>
  <si>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</si>
  <si>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</si>
  <si>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</si>
  <si>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</si>
  <si>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</si>
  <si>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</si>
  <si>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</si>
  <si>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</si>
  <si>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</si>
  <si>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</si>
  <si>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</si>
  <si>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</si>
  <si>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</si>
  <si>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</si>
  <si>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</si>
  <si>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</si>
  <si>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</si>
  <si>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</si>
  <si>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</si>
  <si>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</si>
  <si>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</si>
  <si>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</si>
  <si>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</si>
  <si>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</si>
  <si>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</si>
  <si>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</si>
  <si>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</si>
  <si>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</si>
  <si>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</si>
  <si>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</si>
  <si>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</si>
  <si>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</si>
  <si>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</si>
  <si>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</si>
  <si>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</si>
  <si>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</si>
  <si>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</si>
  <si>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</si>
  <si>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</si>
  <si>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</si>
  <si>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</si>
  <si>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</si>
  <si>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</si>
  <si>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</si>
  <si>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</si>
  <si>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</si>
  <si>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</si>
  <si>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</si>
  <si>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</si>
  <si>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</si>
  <si>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</si>
  <si>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</si>
  <si>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</si>
  <si>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</si>
  <si>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</si>
  <si>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</si>
  <si>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</si>
  <si>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</si>
  <si>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Transamerica Life Insurance Company</t>
  </si>
  <si>
    <t>No</t>
  </si>
  <si>
    <t>Reflects ledger data on claims paid for CA groups.</t>
  </si>
  <si>
    <t>Transamerica's Dental is 100% DPPO &amp; Indemnity.  There is no DHMO business.</t>
  </si>
  <si>
    <t>Transamerica has no Individual business in California.  To split between Small and Large group, the number of employees per group were estimated from the policies issued and assuming a participation rate.  Based on this estimate, each group was categorized by Small (1-100 employees) vs. Large (101+) group.</t>
  </si>
  <si>
    <t>Product Type</t>
  </si>
  <si>
    <t>Market</t>
  </si>
  <si>
    <t>allocated by taking the Federal taxes and assessments as a percent of premium, from the 2019 SUPPLEMENTAL HEALTH CARE EXHIBIT for Transamerica Premier Life Insurance Company (California Line 1.5) and applying it to the corresponding total direct earned premium from Line 1.1.  All Federal taxes and assessments are reflected in Line 3.1a.</t>
  </si>
  <si>
    <t>allocated by taking the State insurance, premium and other taxes as a percent of premium, from the 2019 SUPPLEMENTAL HEALTH CARE EXHIBIT for Transamerica Premier Life Insurance Company (California Line 1.6) and applying it to the corresponding total direct earned premium from Line 1.1.</t>
  </si>
  <si>
    <t>allocated by taking the Regulatory authority licenses and fees as a percent of premium, from the 2019 SUPPLEMENTAL HEALTH CARE EXHIBIT for Transamerica Premier Life Insurance Company (California Line 1.7) and applying it to the corresponding total direct earned premium from Line 1.1.</t>
  </si>
  <si>
    <t>allocated by applying the commission percentage to the direct earned premium for Line 1.1.</t>
  </si>
  <si>
    <t>allocated by taking the Other taxes as a percent of premium, from the 2019 SUPPLEMENTAL HEALTH CARE EXHIBIT for Transamerica Premier Life Insurance Company (California Line 10.3) and applying it to the corresponding total direct earned premium from Line 1.1.</t>
  </si>
  <si>
    <t>allocated by taking the nationwide 2023 expenses as a percent of premium and applying it to the corresponding total direct earned premium from Line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</si>
</sst>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0" sqref="C10"/>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160</v>
      </c>
    </row>
    <row r="7" spans="1:3" ht="15.75" x14ac:dyDescent="0.2">
      <c r="A7" s="17" t="s">
        <v>1</v>
      </c>
      <c r="B7" s="18" t="s">
        <v>153</v>
      </c>
      <c r="C7" s="20">
        <v>86231</v>
      </c>
    </row>
    <row r="8" spans="1:3" ht="15.75" x14ac:dyDescent="0.2">
      <c r="A8" s="17" t="s">
        <v>2</v>
      </c>
      <c r="B8" s="18" t="s">
        <v>88</v>
      </c>
      <c r="C8" s="19" t="s">
        <v>161</v>
      </c>
    </row>
    <row r="9" spans="1:3" ht="15.75" x14ac:dyDescent="0.2">
      <c r="A9" s="17" t="s">
        <v>3</v>
      </c>
      <c r="B9" s="18" t="s">
        <v>89</v>
      </c>
      <c r="C9" s="19"/>
    </row>
    <row r="10" spans="1:3" ht="16.5" thickBot="1" x14ac:dyDescent="0.3">
      <c r="A10" s="21" t="s">
        <v>4</v>
      </c>
      <c r="B10" s="22" t="s">
        <v>86</v>
      </c>
      <c r="C10" s="359" t="s">
        <v>162</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H1" zoomScaleNormal="100" workbookViewId="0">
      <selection activeCell="P49" sqref="P49"/>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86231</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Transamerica Life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2023</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12/31/2023</v>
      </c>
      <c r="F18" s="39">
        <f>DATE(YEAR(E18)+0,MONTH(E18)+3,DAY(E18)+0)</f>
        <v>45382</v>
      </c>
      <c r="G18" s="38" t="str">
        <f>"12/31/"&amp;""&amp;'Cover Page'!C$6</f>
        <v>12/31/2023</v>
      </c>
      <c r="H18" s="40">
        <f>DATE(YEAR(G18)+0,MONTH(G18)+3,DAY(G18)+0)</f>
        <v>45382</v>
      </c>
      <c r="I18" s="38" t="str">
        <f>"12/31/"&amp;""&amp;'Cover Page'!C$6</f>
        <v>12/31/2023</v>
      </c>
      <c r="J18" s="40">
        <f>DATE(YEAR(I18)+0,MONTH(I18)+3,DAY(I18)+0)</f>
        <v>45382</v>
      </c>
      <c r="K18" s="38" t="str">
        <f>"12/31/"&amp;""&amp;'Cover Page'!C$6</f>
        <v>12/31/2023</v>
      </c>
      <c r="L18" s="40">
        <f>DATE(YEAR(K18)+0,MONTH(K18)+3,DAY(K18)+0)</f>
        <v>45382</v>
      </c>
      <c r="M18" s="38" t="str">
        <f>"12/31/"&amp;""&amp;'Cover Page'!C$6</f>
        <v>12/31/2023</v>
      </c>
      <c r="N18" s="40">
        <f>DATE(YEAR(M18)+0,MONTH(M18)+3,DAY(M18)+0)</f>
        <v>45382</v>
      </c>
      <c r="O18" s="38" t="str">
        <f>"12/31/"&amp;""&amp;'Cover Page'!C$6</f>
        <v>12/31/2023</v>
      </c>
      <c r="P18" s="40">
        <f>DATE(YEAR(O18)+0,MONTH(O18)+3,DAY(O18)+0)</f>
        <v>45382</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504721.01178012538</v>
      </c>
      <c r="N21" s="56">
        <f>'Pt 2 Premium and Claims'!N22+'Pt 2 Premium and Claims'!N23-'Pt 2 Premium and Claims'!N24-'Pt 2 Premium and Claims'!N25</f>
        <v>504721.01178012538</v>
      </c>
      <c r="O21" s="55">
        <f>'Pt 2 Premium and Claims'!O22+'Pt 2 Premium and Claims'!O23-'Pt 2 Premium and Claims'!O24-'Pt 2 Premium and Claims'!O25</f>
        <v>151147.0782198747</v>
      </c>
      <c r="P21" s="56">
        <f>'Pt 2 Premium and Claims'!P22+'Pt 2 Premium and Claims'!P23-'Pt 2 Premium and Claims'!P24-'Pt 2 Premium and Claims'!P25</f>
        <v>151147.0782198747</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59196.899336162343</v>
      </c>
      <c r="N24" s="56">
        <f>'Pt 2 Premium and Claims'!N51</f>
        <v>53094.880000000005</v>
      </c>
      <c r="O24" s="55">
        <f>'Pt 2 Premium and Claims'!O51</f>
        <v>9612.2549738376601</v>
      </c>
      <c r="P24" s="56">
        <f>'Pt 2 Premium and Claims'!P51</f>
        <v>10425.349999999999</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c r="L28" s="76"/>
      <c r="M28" s="74">
        <v>18451.159967866799</v>
      </c>
      <c r="N28" s="73">
        <v>18451.159967866799</v>
      </c>
      <c r="O28" s="74">
        <v>5525.5058811094286</v>
      </c>
      <c r="P28" s="76">
        <v>5525.5058811094286</v>
      </c>
    </row>
    <row r="29" spans="2:16" ht="30" x14ac:dyDescent="0.2">
      <c r="B29" s="53"/>
      <c r="C29" s="54"/>
      <c r="D29" s="345" t="s">
        <v>67</v>
      </c>
      <c r="E29" s="74"/>
      <c r="F29" s="76"/>
      <c r="G29" s="72"/>
      <c r="H29" s="73"/>
      <c r="I29" s="74"/>
      <c r="J29" s="75"/>
      <c r="K29" s="74"/>
      <c r="L29" s="76"/>
      <c r="M29" s="74">
        <v>0</v>
      </c>
      <c r="N29" s="73">
        <v>0</v>
      </c>
      <c r="O29" s="74">
        <v>0</v>
      </c>
      <c r="P29" s="76">
        <v>0</v>
      </c>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c r="L31" s="76"/>
      <c r="M31" s="74">
        <v>0</v>
      </c>
      <c r="N31" s="73">
        <v>0</v>
      </c>
      <c r="O31" s="74">
        <v>0</v>
      </c>
      <c r="P31" s="76">
        <v>0</v>
      </c>
    </row>
    <row r="32" spans="2:16" x14ac:dyDescent="0.2">
      <c r="B32" s="53"/>
      <c r="C32" s="54"/>
      <c r="D32" s="344" t="s">
        <v>104</v>
      </c>
      <c r="E32" s="74"/>
      <c r="F32" s="76"/>
      <c r="G32" s="72"/>
      <c r="H32" s="73"/>
      <c r="I32" s="74"/>
      <c r="J32" s="75"/>
      <c r="K32" s="74"/>
      <c r="L32" s="76"/>
      <c r="M32" s="74">
        <v>8615.0041330482145</v>
      </c>
      <c r="N32" s="73">
        <v>8615.0041330482145</v>
      </c>
      <c r="O32" s="74">
        <v>2579.9058750691324</v>
      </c>
      <c r="P32" s="76">
        <v>2579.9058750691324</v>
      </c>
    </row>
    <row r="33" spans="2:16" x14ac:dyDescent="0.2">
      <c r="B33" s="53"/>
      <c r="C33" s="54"/>
      <c r="D33" s="344" t="s">
        <v>103</v>
      </c>
      <c r="E33" s="74"/>
      <c r="F33" s="76"/>
      <c r="G33" s="72"/>
      <c r="H33" s="73"/>
      <c r="I33" s="74"/>
      <c r="J33" s="75"/>
      <c r="K33" s="74"/>
      <c r="L33" s="76"/>
      <c r="M33" s="74">
        <v>0</v>
      </c>
      <c r="N33" s="73">
        <v>0</v>
      </c>
      <c r="O33" s="74">
        <v>0</v>
      </c>
      <c r="P33" s="76">
        <v>0</v>
      </c>
    </row>
    <row r="34" spans="2:16" x14ac:dyDescent="0.2">
      <c r="B34" s="53"/>
      <c r="C34" s="54">
        <v>3.3</v>
      </c>
      <c r="D34" s="344" t="s">
        <v>21</v>
      </c>
      <c r="E34" s="77"/>
      <c r="F34" s="76"/>
      <c r="G34" s="72"/>
      <c r="H34" s="73"/>
      <c r="I34" s="74"/>
      <c r="J34" s="75"/>
      <c r="K34" s="77"/>
      <c r="L34" s="76"/>
      <c r="M34" s="74">
        <v>-121.54786399457048</v>
      </c>
      <c r="N34" s="73">
        <v>-121.54786399457048</v>
      </c>
      <c r="O34" s="74">
        <v>-36.399523851504263</v>
      </c>
      <c r="P34" s="76">
        <v>-36.399523851504263</v>
      </c>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26944.616236920443</v>
      </c>
      <c r="N35" s="79">
        <f t="shared" si="0"/>
        <v>26944.616236920443</v>
      </c>
      <c r="O35" s="78">
        <f t="shared" si="0"/>
        <v>8069.0122323270571</v>
      </c>
      <c r="P35" s="79">
        <f t="shared" si="0"/>
        <v>8069.0122323270571</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v>0</v>
      </c>
      <c r="N38" s="76">
        <v>0</v>
      </c>
      <c r="O38" s="74">
        <v>0</v>
      </c>
      <c r="P38" s="76">
        <v>0</v>
      </c>
    </row>
    <row r="39" spans="2:16" x14ac:dyDescent="0.2">
      <c r="B39" s="54"/>
      <c r="C39" s="54">
        <v>4.2</v>
      </c>
      <c r="D39" s="344" t="s">
        <v>19</v>
      </c>
      <c r="E39" s="74"/>
      <c r="F39" s="76"/>
      <c r="G39" s="72"/>
      <c r="H39" s="76"/>
      <c r="I39" s="74"/>
      <c r="J39" s="76"/>
      <c r="K39" s="74"/>
      <c r="L39" s="76"/>
      <c r="M39" s="74">
        <v>85376.955979855076</v>
      </c>
      <c r="N39" s="76">
        <v>85376.955979855076</v>
      </c>
      <c r="O39" s="74">
        <v>25567.545520144919</v>
      </c>
      <c r="P39" s="76">
        <v>25567.545520144919</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v>496.95922782088371</v>
      </c>
      <c r="N41" s="76">
        <v>496.95922782088371</v>
      </c>
      <c r="O41" s="77">
        <v>148.82268327725967</v>
      </c>
      <c r="P41" s="76">
        <v>148.82268327725967</v>
      </c>
    </row>
    <row r="42" spans="2:16" ht="30" x14ac:dyDescent="0.2">
      <c r="B42" s="54"/>
      <c r="C42" s="80"/>
      <c r="D42" s="345" t="s">
        <v>123</v>
      </c>
      <c r="E42" s="77"/>
      <c r="F42" s="76"/>
      <c r="G42" s="348"/>
      <c r="H42" s="76"/>
      <c r="I42" s="77"/>
      <c r="J42" s="76"/>
      <c r="K42" s="77"/>
      <c r="L42" s="76"/>
      <c r="M42" s="77">
        <v>0</v>
      </c>
      <c r="N42" s="76">
        <v>0</v>
      </c>
      <c r="O42" s="77">
        <v>0</v>
      </c>
      <c r="P42" s="76">
        <v>0</v>
      </c>
    </row>
    <row r="43" spans="2:16" x14ac:dyDescent="0.2">
      <c r="B43" s="54"/>
      <c r="C43" s="54">
        <v>4.4000000000000004</v>
      </c>
      <c r="D43" s="344" t="s">
        <v>20</v>
      </c>
      <c r="E43" s="77"/>
      <c r="F43" s="350"/>
      <c r="G43" s="348"/>
      <c r="H43" s="72"/>
      <c r="I43" s="77"/>
      <c r="J43" s="72"/>
      <c r="K43" s="77"/>
      <c r="L43" s="72"/>
      <c r="M43" s="77">
        <v>139742.76031018014</v>
      </c>
      <c r="N43" s="72">
        <v>139742.76031018014</v>
      </c>
      <c r="O43" s="77">
        <v>41848.287331587009</v>
      </c>
      <c r="P43" s="350">
        <v>41848.287331587009</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225616.67551785609</v>
      </c>
      <c r="N44" s="79">
        <f t="shared" si="1"/>
        <v>225616.67551785609</v>
      </c>
      <c r="O44" s="78">
        <f t="shared" si="1"/>
        <v>67564.65553500918</v>
      </c>
      <c r="P44" s="79">
        <f t="shared" si="1"/>
        <v>67564.65553500918</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c r="L47" s="84"/>
      <c r="M47" s="83">
        <v>3952.1768517684091</v>
      </c>
      <c r="N47" s="84">
        <v>3952.1768517684091</v>
      </c>
      <c r="O47" s="83">
        <v>1088.9225683432203</v>
      </c>
      <c r="P47" s="340">
        <v>1088.9225683432203</v>
      </c>
    </row>
    <row r="48" spans="2:16" x14ac:dyDescent="0.2">
      <c r="B48" s="53"/>
      <c r="C48" s="54">
        <v>5.2</v>
      </c>
      <c r="D48" s="344" t="s">
        <v>27</v>
      </c>
      <c r="E48" s="83"/>
      <c r="F48" s="351"/>
      <c r="G48" s="84"/>
      <c r="H48" s="84"/>
      <c r="I48" s="83"/>
      <c r="J48" s="84"/>
      <c r="K48" s="83"/>
      <c r="L48" s="84"/>
      <c r="M48" s="83">
        <v>47426.12222122091</v>
      </c>
      <c r="N48" s="84">
        <v>47426.12222122091</v>
      </c>
      <c r="O48" s="83">
        <v>13067.070820118643</v>
      </c>
      <c r="P48" s="85">
        <v>13067.070820118643</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3952.1768517684091</v>
      </c>
      <c r="N49" s="87">
        <f>N48/12</f>
        <v>3952.1768517684091</v>
      </c>
      <c r="O49" s="86">
        <f t="shared" si="2"/>
        <v>1088.9225683432203</v>
      </c>
      <c r="P49" s="87">
        <f t="shared" si="2"/>
        <v>1088.9225683432203</v>
      </c>
    </row>
    <row r="50" spans="2:16" ht="45" customHeight="1" x14ac:dyDescent="0.2">
      <c r="B50" s="88"/>
      <c r="C50" s="89"/>
      <c r="D50" s="90"/>
      <c r="E50" s="273" t="str">
        <f>"Grand Total as of "&amp;""&amp;TEXT(E$18,"MM/DD/YYYY")&amp;" for ALL markets in col. 1-12."</f>
        <v>Grand Total as of 12/31/2023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I1" zoomScaleNormal="100" workbookViewId="0">
      <selection activeCell="P52" sqref="P52"/>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86231</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Transamerica Life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2023</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12/31/2023</v>
      </c>
      <c r="F19" s="39">
        <f>DATE(YEAR(E19)+0,MONTH(E19)+3,DAY(E19)+0)</f>
        <v>45382</v>
      </c>
      <c r="G19" s="38" t="str">
        <f>"12/31/"&amp;""&amp;'Cover Page'!C$6</f>
        <v>12/31/2023</v>
      </c>
      <c r="H19" s="40">
        <f>DATE(YEAR(G19)+0,MONTH(G19)+3,DAY(G19)+0)</f>
        <v>45382</v>
      </c>
      <c r="I19" s="38" t="str">
        <f>"12/31/"&amp;""&amp;'Cover Page'!C$6</f>
        <v>12/31/2023</v>
      </c>
      <c r="J19" s="40">
        <f>DATE(YEAR(I19)+0,MONTH(I19)+3,DAY(I19)+0)</f>
        <v>45382</v>
      </c>
      <c r="K19" s="38" t="str">
        <f>"12/31/"&amp;""&amp;'Cover Page'!C$6</f>
        <v>12/31/2023</v>
      </c>
      <c r="L19" s="40">
        <f>DATE(YEAR(K19)+0,MONTH(K19)+3,DAY(K19)+0)</f>
        <v>45382</v>
      </c>
      <c r="M19" s="38" t="str">
        <f>"12/31/"&amp;""&amp;'Cover Page'!C$6</f>
        <v>12/31/2023</v>
      </c>
      <c r="N19" s="40">
        <f>DATE(YEAR(M19)+0,MONTH(M19)+3,DAY(M19)+0)</f>
        <v>45382</v>
      </c>
      <c r="O19" s="38" t="str">
        <f>"12/31/"&amp;""&amp;'Cover Page'!C$6</f>
        <v>12/31/2023</v>
      </c>
      <c r="P19" s="40">
        <f>DATE(YEAR(O19)+0,MONTH(O19)+3,DAY(O19)+0)</f>
        <v>45382</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c r="L22" s="124"/>
      <c r="M22" s="123">
        <v>504721.01178012538</v>
      </c>
      <c r="N22" s="124">
        <v>504721.01178012538</v>
      </c>
      <c r="O22" s="123">
        <v>151147.0782198747</v>
      </c>
      <c r="P22" s="124">
        <v>151147.0782198747</v>
      </c>
    </row>
    <row r="23" spans="2:16" s="12" customFormat="1" x14ac:dyDescent="0.2">
      <c r="B23" s="53"/>
      <c r="C23" s="54">
        <v>1.2</v>
      </c>
      <c r="D23" s="344" t="s">
        <v>16</v>
      </c>
      <c r="E23" s="123"/>
      <c r="F23" s="124"/>
      <c r="G23" s="123"/>
      <c r="H23" s="124"/>
      <c r="I23" s="123"/>
      <c r="J23" s="124"/>
      <c r="K23" s="123"/>
      <c r="L23" s="124"/>
      <c r="M23" s="123">
        <v>0</v>
      </c>
      <c r="N23" s="124">
        <v>0</v>
      </c>
      <c r="O23" s="123">
        <v>0</v>
      </c>
      <c r="P23" s="124">
        <v>0</v>
      </c>
    </row>
    <row r="24" spans="2:16" s="12" customFormat="1" x14ac:dyDescent="0.2">
      <c r="B24" s="53"/>
      <c r="C24" s="54">
        <v>1.3</v>
      </c>
      <c r="D24" s="344" t="s">
        <v>34</v>
      </c>
      <c r="E24" s="123"/>
      <c r="F24" s="124"/>
      <c r="G24" s="123"/>
      <c r="H24" s="124"/>
      <c r="I24" s="123"/>
      <c r="J24" s="124"/>
      <c r="K24" s="123"/>
      <c r="L24" s="124"/>
      <c r="M24" s="123">
        <v>0</v>
      </c>
      <c r="N24" s="124">
        <v>0</v>
      </c>
      <c r="O24" s="123">
        <v>0</v>
      </c>
      <c r="P24" s="124">
        <v>0</v>
      </c>
    </row>
    <row r="25" spans="2:16" s="12" customFormat="1" x14ac:dyDescent="0.2">
      <c r="B25" s="53"/>
      <c r="C25" s="54">
        <v>1.4</v>
      </c>
      <c r="D25" s="344" t="s">
        <v>17</v>
      </c>
      <c r="E25" s="123"/>
      <c r="F25" s="124"/>
      <c r="G25" s="123"/>
      <c r="H25" s="124"/>
      <c r="I25" s="123"/>
      <c r="J25" s="124"/>
      <c r="K25" s="123"/>
      <c r="L25" s="124"/>
      <c r="M25" s="123">
        <v>0</v>
      </c>
      <c r="N25" s="124">
        <v>0</v>
      </c>
      <c r="O25" s="123">
        <v>0</v>
      </c>
      <c r="P25" s="124">
        <v>0</v>
      </c>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c r="L29" s="133"/>
      <c r="M29" s="123">
        <v>55726.201569383491</v>
      </c>
      <c r="N29" s="133"/>
      <c r="O29" s="123">
        <v>10942.018430616512</v>
      </c>
      <c r="P29" s="133"/>
    </row>
    <row r="30" spans="2:16" s="12" customFormat="1" ht="28.5" customHeight="1" x14ac:dyDescent="0.2">
      <c r="B30" s="53"/>
      <c r="C30" s="54"/>
      <c r="D30" s="345" t="s">
        <v>54</v>
      </c>
      <c r="E30" s="134"/>
      <c r="F30" s="124"/>
      <c r="G30" s="134"/>
      <c r="H30" s="124"/>
      <c r="I30" s="134"/>
      <c r="J30" s="124"/>
      <c r="K30" s="134"/>
      <c r="L30" s="124"/>
      <c r="M30" s="134"/>
      <c r="N30" s="124">
        <v>53094.880000000005</v>
      </c>
      <c r="O30" s="134"/>
      <c r="P30" s="124">
        <v>10425.349999999999</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v>0</v>
      </c>
      <c r="N32" s="135"/>
      <c r="O32" s="123">
        <v>0</v>
      </c>
      <c r="P32" s="133"/>
    </row>
    <row r="33" spans="2:16" s="12" customFormat="1" ht="30" x14ac:dyDescent="0.2">
      <c r="B33" s="53"/>
      <c r="C33" s="54"/>
      <c r="D33" s="345" t="s">
        <v>44</v>
      </c>
      <c r="E33" s="134"/>
      <c r="F33" s="124"/>
      <c r="G33" s="134"/>
      <c r="H33" s="136"/>
      <c r="I33" s="134"/>
      <c r="J33" s="124"/>
      <c r="K33" s="134"/>
      <c r="L33" s="124"/>
      <c r="M33" s="134"/>
      <c r="N33" s="136">
        <v>0</v>
      </c>
      <c r="O33" s="134"/>
      <c r="P33" s="124">
        <v>0</v>
      </c>
    </row>
    <row r="34" spans="2:16" s="12" customFormat="1" x14ac:dyDescent="0.2">
      <c r="B34" s="53"/>
      <c r="C34" s="54">
        <v>2.2999999999999998</v>
      </c>
      <c r="D34" s="344" t="s">
        <v>28</v>
      </c>
      <c r="E34" s="123"/>
      <c r="F34" s="133"/>
      <c r="G34" s="123"/>
      <c r="H34" s="135"/>
      <c r="I34" s="123"/>
      <c r="J34" s="133"/>
      <c r="K34" s="123"/>
      <c r="L34" s="133"/>
      <c r="M34" s="123">
        <v>0</v>
      </c>
      <c r="N34" s="135"/>
      <c r="O34" s="123">
        <v>0</v>
      </c>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v>8609.6981424697478</v>
      </c>
      <c r="N36" s="135"/>
      <c r="O36" s="123">
        <v>1690.5418475302511</v>
      </c>
      <c r="P36" s="133"/>
    </row>
    <row r="37" spans="2:16" s="12" customFormat="1" ht="30" x14ac:dyDescent="0.2">
      <c r="B37" s="53"/>
      <c r="C37" s="54"/>
      <c r="D37" s="345" t="s">
        <v>43</v>
      </c>
      <c r="E37" s="134"/>
      <c r="F37" s="124"/>
      <c r="G37" s="134"/>
      <c r="H37" s="136"/>
      <c r="I37" s="134"/>
      <c r="J37" s="124"/>
      <c r="K37" s="134"/>
      <c r="L37" s="124"/>
      <c r="M37" s="134"/>
      <c r="N37" s="136">
        <v>0</v>
      </c>
      <c r="O37" s="134"/>
      <c r="P37" s="124">
        <v>0</v>
      </c>
    </row>
    <row r="38" spans="2:16" s="12" customFormat="1" x14ac:dyDescent="0.2">
      <c r="B38" s="53"/>
      <c r="C38" s="54">
        <v>2.5</v>
      </c>
      <c r="D38" s="344" t="s">
        <v>29</v>
      </c>
      <c r="E38" s="123"/>
      <c r="F38" s="133"/>
      <c r="G38" s="123"/>
      <c r="H38" s="135"/>
      <c r="I38" s="123"/>
      <c r="J38" s="133"/>
      <c r="K38" s="123"/>
      <c r="L38" s="133"/>
      <c r="M38" s="123">
        <v>5139.0003756908982</v>
      </c>
      <c r="N38" s="135"/>
      <c r="O38" s="123">
        <v>3020.3053043091027</v>
      </c>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v>0</v>
      </c>
      <c r="N40" s="135"/>
      <c r="O40" s="123">
        <v>0</v>
      </c>
      <c r="P40" s="133"/>
    </row>
    <row r="41" spans="2:16" s="12" customFormat="1" ht="27.95" customHeight="1" x14ac:dyDescent="0.2">
      <c r="B41" s="53"/>
      <c r="C41" s="54"/>
      <c r="D41" s="345" t="s">
        <v>113</v>
      </c>
      <c r="E41" s="134"/>
      <c r="F41" s="124"/>
      <c r="G41" s="134"/>
      <c r="H41" s="136"/>
      <c r="I41" s="134"/>
      <c r="J41" s="124"/>
      <c r="K41" s="134"/>
      <c r="L41" s="124"/>
      <c r="M41" s="134"/>
      <c r="N41" s="136">
        <v>0</v>
      </c>
      <c r="O41" s="134"/>
      <c r="P41" s="124">
        <v>0</v>
      </c>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v>0</v>
      </c>
      <c r="N43" s="135"/>
      <c r="O43" s="123">
        <v>0</v>
      </c>
      <c r="P43" s="133"/>
    </row>
    <row r="44" spans="2:16" s="12" customFormat="1" ht="30" x14ac:dyDescent="0.2">
      <c r="B44" s="53"/>
      <c r="C44" s="54"/>
      <c r="D44" s="345" t="s">
        <v>115</v>
      </c>
      <c r="E44" s="134"/>
      <c r="F44" s="124"/>
      <c r="G44" s="134"/>
      <c r="H44" s="136"/>
      <c r="I44" s="134"/>
      <c r="J44" s="124"/>
      <c r="K44" s="134"/>
      <c r="L44" s="124"/>
      <c r="M44" s="134"/>
      <c r="N44" s="136">
        <v>0</v>
      </c>
      <c r="O44" s="134"/>
      <c r="P44" s="124">
        <v>0</v>
      </c>
    </row>
    <row r="45" spans="2:16" s="12" customFormat="1" x14ac:dyDescent="0.2">
      <c r="B45" s="53"/>
      <c r="C45" s="137" t="s">
        <v>116</v>
      </c>
      <c r="D45" s="344" t="s">
        <v>30</v>
      </c>
      <c r="E45" s="123"/>
      <c r="F45" s="138"/>
      <c r="G45" s="123"/>
      <c r="H45" s="139"/>
      <c r="I45" s="123"/>
      <c r="J45" s="138"/>
      <c r="K45" s="123"/>
      <c r="L45" s="138"/>
      <c r="M45" s="123">
        <v>0</v>
      </c>
      <c r="N45" s="139"/>
      <c r="O45" s="123">
        <v>0</v>
      </c>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v>0</v>
      </c>
      <c r="N47" s="143">
        <v>0</v>
      </c>
      <c r="O47" s="123">
        <v>0</v>
      </c>
      <c r="P47" s="142">
        <v>0</v>
      </c>
    </row>
    <row r="48" spans="2:16" s="12" customFormat="1" x14ac:dyDescent="0.2">
      <c r="B48" s="53"/>
      <c r="C48" s="54"/>
      <c r="D48" s="344" t="s">
        <v>118</v>
      </c>
      <c r="E48" s="123"/>
      <c r="F48" s="142"/>
      <c r="G48" s="123"/>
      <c r="H48" s="143"/>
      <c r="I48" s="123"/>
      <c r="J48" s="142"/>
      <c r="K48" s="123"/>
      <c r="L48" s="142"/>
      <c r="M48" s="123">
        <v>0</v>
      </c>
      <c r="N48" s="143">
        <v>0</v>
      </c>
      <c r="O48" s="123">
        <v>0</v>
      </c>
      <c r="P48" s="142">
        <v>0</v>
      </c>
    </row>
    <row r="49" spans="1:16" s="12" customFormat="1" x14ac:dyDescent="0.2">
      <c r="B49" s="53"/>
      <c r="C49" s="54"/>
      <c r="D49" s="344" t="s">
        <v>119</v>
      </c>
      <c r="E49" s="123"/>
      <c r="F49" s="138"/>
      <c r="G49" s="123"/>
      <c r="H49" s="139"/>
      <c r="I49" s="123"/>
      <c r="J49" s="138"/>
      <c r="K49" s="123"/>
      <c r="L49" s="138"/>
      <c r="M49" s="123">
        <v>0</v>
      </c>
      <c r="N49" s="139"/>
      <c r="O49" s="123">
        <v>0</v>
      </c>
      <c r="P49" s="138"/>
    </row>
    <row r="50" spans="1:16" s="12" customFormat="1" x14ac:dyDescent="0.2">
      <c r="B50" s="53"/>
      <c r="C50" s="144" t="s">
        <v>14</v>
      </c>
      <c r="D50" s="344" t="s">
        <v>26</v>
      </c>
      <c r="E50" s="123"/>
      <c r="F50" s="124"/>
      <c r="G50" s="123"/>
      <c r="H50" s="136"/>
      <c r="I50" s="123"/>
      <c r="J50" s="124"/>
      <c r="K50" s="123"/>
      <c r="L50" s="124"/>
      <c r="M50" s="123">
        <v>0</v>
      </c>
      <c r="N50" s="136">
        <v>0</v>
      </c>
      <c r="O50" s="123">
        <v>0</v>
      </c>
      <c r="P50" s="124">
        <v>0</v>
      </c>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59196.899336162343</v>
      </c>
      <c r="N51" s="79">
        <f>N30+N33+N37+N41+N44+N47+N48+N50</f>
        <v>53094.880000000005</v>
      </c>
      <c r="O51" s="78">
        <f>O29+O32-O34+O36-O38+O40+O43-O45+O47+O48-O49+O50</f>
        <v>9612.2549738376601</v>
      </c>
      <c r="P51" s="79">
        <f>P30+P33+P37+P41+P44+P47+P48+P50</f>
        <v>10425.349999999999</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D77" sqref="D77"/>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86231</v>
      </c>
      <c r="D6" s="288" t="s">
        <v>125</v>
      </c>
    </row>
    <row r="7" spans="2:4" ht="15.75" customHeight="1" x14ac:dyDescent="0.25">
      <c r="B7" s="25" t="s">
        <v>88</v>
      </c>
    </row>
    <row r="8" spans="2:4" ht="15" customHeight="1" x14ac:dyDescent="0.2">
      <c r="B8" s="152" t="str">
        <f>'Cover Page'!C8</f>
        <v>Transamerica Life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2023</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c r="C18" s="164"/>
      <c r="D18" s="287" t="s">
        <v>163</v>
      </c>
    </row>
    <row r="19" spans="2:4" s="11" customFormat="1" ht="35.25" customHeight="1" x14ac:dyDescent="0.2">
      <c r="B19" s="156" t="s">
        <v>166</v>
      </c>
      <c r="C19" s="164"/>
      <c r="D19" s="287" t="s">
        <v>164</v>
      </c>
    </row>
    <row r="20" spans="2:4" s="11" customFormat="1" ht="90" x14ac:dyDescent="0.2">
      <c r="B20" s="156" t="s">
        <v>167</v>
      </c>
      <c r="C20" s="164"/>
      <c r="D20" s="287" t="s">
        <v>165</v>
      </c>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105" x14ac:dyDescent="0.2">
      <c r="B26" s="156"/>
      <c r="C26" s="164"/>
      <c r="D26" s="287" t="s">
        <v>168</v>
      </c>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90" x14ac:dyDescent="0.2">
      <c r="B33" s="156"/>
      <c r="C33" s="164"/>
      <c r="D33" s="287" t="s">
        <v>169</v>
      </c>
    </row>
    <row r="34" spans="2:4" s="11" customFormat="1" ht="35.25" customHeight="1" x14ac:dyDescent="0.2">
      <c r="B34" s="156"/>
      <c r="C34" s="164"/>
      <c r="D34" s="287"/>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90" x14ac:dyDescent="0.2">
      <c r="B47" s="156"/>
      <c r="C47" s="164"/>
      <c r="D47" s="287" t="s">
        <v>170</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35.25" customHeight="1" x14ac:dyDescent="0.2">
      <c r="B55" s="156"/>
      <c r="C55" s="169"/>
      <c r="D55" s="287"/>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35.25" customHeight="1" x14ac:dyDescent="0.2">
      <c r="B62" s="156"/>
      <c r="C62" s="169"/>
      <c r="D62" s="287" t="s">
        <v>171</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75" x14ac:dyDescent="0.2">
      <c r="B69" s="156"/>
      <c r="C69" s="169"/>
      <c r="D69" s="287" t="s">
        <v>172</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45" x14ac:dyDescent="0.2">
      <c r="B76" s="156"/>
      <c r="C76" s="169"/>
      <c r="D76" s="287" t="s">
        <v>173</v>
      </c>
    </row>
    <row r="77" spans="2:4" s="11" customFormat="1" ht="35.25" customHeight="1" x14ac:dyDescent="0.2">
      <c r="B77" s="156"/>
      <c r="C77" s="164"/>
      <c r="D77" s="287"/>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T1" zoomScaleNormal="100" workbookViewId="0">
      <selection activeCell="AB34" sqref="AB34"/>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86231</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Transamerica Life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2023</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v>17185.009311939812</v>
      </c>
      <c r="V21" s="207">
        <v>62508.316922413658</v>
      </c>
      <c r="W21" s="135"/>
      <c r="X21" s="133"/>
      <c r="Y21" s="206">
        <v>45009.712438060204</v>
      </c>
      <c r="Z21" s="207">
        <v>33255.674863586348</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17185.009311939812</v>
      </c>
      <c r="V22" s="209">
        <v>62508.316922413658</v>
      </c>
      <c r="W22" s="210">
        <f>'Pt 1 Summary of Data'!N24</f>
        <v>53094.880000000005</v>
      </c>
      <c r="X22" s="211">
        <f>SUM(U22:W22)</f>
        <v>132788.20623435348</v>
      </c>
      <c r="Y22" s="208">
        <v>45009.712438060204</v>
      </c>
      <c r="Z22" s="209">
        <v>33255.674863586348</v>
      </c>
      <c r="AA22" s="210">
        <f>'Pt 1 Summary of Data'!P24</f>
        <v>10425.349999999999</v>
      </c>
      <c r="AB22" s="211">
        <f>SUM(Y22:AA22)</f>
        <v>88690.737301646557</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17185.009311939812</v>
      </c>
      <c r="V23" s="212">
        <f>SUM(V$22:V$22)</f>
        <v>62508.316922413658</v>
      </c>
      <c r="W23" s="212">
        <f>SUM(W$22:W$22)</f>
        <v>53094.880000000005</v>
      </c>
      <c r="X23" s="211">
        <f>SUM(U23:W23)</f>
        <v>132788.20623435348</v>
      </c>
      <c r="Y23" s="360">
        <f>SUM(Y$22:Y$22)</f>
        <v>45009.712438060204</v>
      </c>
      <c r="Z23" s="212">
        <f>SUM(Z$22:Z$22)</f>
        <v>33255.674863586348</v>
      </c>
      <c r="AA23" s="212">
        <f>SUM(AA$22:AA$22)</f>
        <v>10425.349999999999</v>
      </c>
      <c r="AB23" s="211">
        <f>SUM(Y23:AA23)</f>
        <v>88690.737301646557</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209693.82658672819</v>
      </c>
      <c r="V26" s="209">
        <v>407392.58959356445</v>
      </c>
      <c r="W26" s="219">
        <f>'Pt 1 Summary of Data'!N21</f>
        <v>504721.01178012538</v>
      </c>
      <c r="X26" s="211">
        <f>SUM(U26:W26)</f>
        <v>1121807.4279604179</v>
      </c>
      <c r="Y26" s="218">
        <v>431278.26341327192</v>
      </c>
      <c r="Z26" s="209">
        <v>277382.78040643554</v>
      </c>
      <c r="AA26" s="219">
        <f>'Pt 1 Summary of Data'!P21</f>
        <v>151147.0782198747</v>
      </c>
      <c r="AB26" s="211">
        <f>SUM(Y26:AA26)</f>
        <v>859808.12203958211</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11194.540256414233</v>
      </c>
      <c r="V27" s="209">
        <v>21748.72202298131</v>
      </c>
      <c r="W27" s="219">
        <f>'Pt 1 Summary of Data'!N35</f>
        <v>26944.616236920443</v>
      </c>
      <c r="X27" s="211">
        <f>SUM(U27:W27)</f>
        <v>59887.878516315992</v>
      </c>
      <c r="Y27" s="218">
        <v>23023.862743519901</v>
      </c>
      <c r="Z27" s="209">
        <v>14808.126458656949</v>
      </c>
      <c r="AA27" s="219">
        <f>'Pt 1 Summary of Data'!P35</f>
        <v>8069.0122323270571</v>
      </c>
      <c r="AB27" s="211">
        <f>SUM(Y27:AA27)</f>
        <v>45901.001434503902</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198499.28633031395</v>
      </c>
      <c r="V28" s="219">
        <f t="shared" si="0"/>
        <v>385643.86757058313</v>
      </c>
      <c r="W28" s="219">
        <f t="shared" si="0"/>
        <v>477776.39554320491</v>
      </c>
      <c r="X28" s="79">
        <f>X$26-X$27</f>
        <v>1061919.549444102</v>
      </c>
      <c r="Y28" s="78">
        <f t="shared" si="0"/>
        <v>408254.40066975204</v>
      </c>
      <c r="Z28" s="219">
        <f t="shared" si="0"/>
        <v>262574.65394777857</v>
      </c>
      <c r="AA28" s="219">
        <f t="shared" si="0"/>
        <v>143078.06598754766</v>
      </c>
      <c r="AB28" s="79">
        <f>AB$26-AB$27</f>
        <v>813907.12060507818</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1875.6805731007637</v>
      </c>
      <c r="V30" s="224">
        <v>3236.5933329766935</v>
      </c>
      <c r="W30" s="228">
        <f>'Pt 1 Summary of Data'!N49</f>
        <v>3952.1768517684091</v>
      </c>
      <c r="X30" s="226">
        <f>SUM(U30:W30)</f>
        <v>9064.450757845867</v>
      </c>
      <c r="Y30" s="227">
        <v>3039.2866330195761</v>
      </c>
      <c r="Z30" s="224">
        <v>2062.5984023698338</v>
      </c>
      <c r="AA30" s="228">
        <f>'Pt 1 Summary of Data'!P49</f>
        <v>1088.9225683432203</v>
      </c>
      <c r="AB30" s="226">
        <f>SUM(Y30:AA30)</f>
        <v>6190.8076037326309</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0.12504544840884227</v>
      </c>
      <c r="Y33" s="237"/>
      <c r="Z33" s="238"/>
      <c r="AA33" s="238"/>
      <c r="AB33" s="361">
        <f>IF(AB30&lt;1000,"Not Required to Calculate",AB23/AB28)</f>
        <v>0.10896911337464614</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C17" sqref="C17"/>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86231</v>
      </c>
    </row>
    <row r="7" spans="2:3" ht="15.75" customHeight="1" x14ac:dyDescent="0.25">
      <c r="B7" s="25" t="s">
        <v>88</v>
      </c>
      <c r="C7" s="343" t="s">
        <v>127</v>
      </c>
    </row>
    <row r="8" spans="2:3" ht="15.75" customHeight="1" x14ac:dyDescent="0.25">
      <c r="B8" s="243" t="str">
        <f>'Cover Page'!C8</f>
        <v>Transamerica Life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2023</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row>
    <row r="18" spans="2:3" s="11" customFormat="1" ht="47.25" x14ac:dyDescent="0.2">
      <c r="B18" s="330" t="s">
        <v>156</v>
      </c>
      <c r="C18" s="315"/>
    </row>
    <row r="19" spans="2:3" s="11" customFormat="1" x14ac:dyDescent="0.2">
      <c r="B19" s="309" t="s">
        <v>96</v>
      </c>
      <c r="C19" s="306"/>
    </row>
    <row r="20" spans="2:3" s="11" customFormat="1" x14ac:dyDescent="0.2">
      <c r="B20" s="308" t="s">
        <v>97</v>
      </c>
      <c r="C20" s="337"/>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c r="C34" s="306"/>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8" sqref="B18"/>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86231</v>
      </c>
    </row>
    <row r="7" spans="2:4" ht="15.75" customHeight="1" x14ac:dyDescent="0.25">
      <c r="B7" s="25" t="s">
        <v>88</v>
      </c>
      <c r="D7" s="342"/>
    </row>
    <row r="8" spans="2:4" ht="15.75" customHeight="1" x14ac:dyDescent="0.25">
      <c r="B8" s="243" t="str">
        <f>'Cover Page'!C8</f>
        <v>Transamerica Life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2023</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2024-07-24T15:57:26Z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